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krzys\Dropbox\KiS Krzysztof Stencel\ZobaczDane.pl\BI_NGO\"/>
    </mc:Choice>
  </mc:AlternateContent>
  <xr:revisionPtr revIDLastSave="0" documentId="13_ncr:1_{36F1E754-2870-4E1A-B982-8DF2C374755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dataviz" sheetId="8" r:id="rId1"/>
    <sheet name="wykres_liniowy" sheetId="7" state="hidden" r:id="rId2"/>
    <sheet name="heatmap" sheetId="5" state="hidden" r:id="rId3"/>
    <sheet name="1_na" sheetId="6" state="hidden" r:id="rId4"/>
    <sheet name="Procenty" sheetId="3" state="hidden" r:id="rId5"/>
    <sheet name="inne_dane" sheetId="9" state="hidden" r:id="rId6"/>
    <sheet name="dane_urodzenia" sheetId="10" r:id="rId7"/>
    <sheet name="dane_opuszczone" sheetId="11" r:id="rId8"/>
    <sheet name="urodzenia" sheetId="1" state="hidden" r:id="rId9"/>
    <sheet name="opuszczone" sheetId="2" state="hidden" r:id="rId10"/>
  </sheets>
  <definedNames>
    <definedName name="_xlnm.Print_Area" localSheetId="0">dataviz!$A$1:$K$151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9" i="3" l="1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O5" i="3"/>
  <c r="O4" i="3"/>
  <c r="O3" i="3"/>
  <c r="K19" i="11"/>
  <c r="J19" i="11"/>
  <c r="I19" i="11"/>
  <c r="H19" i="11"/>
  <c r="G19" i="11"/>
  <c r="F19" i="11"/>
  <c r="E19" i="11"/>
  <c r="D19" i="11"/>
  <c r="C19" i="11"/>
  <c r="B19" i="11"/>
  <c r="N4" i="7"/>
  <c r="K22" i="2"/>
  <c r="J22" i="2"/>
  <c r="I22" i="2"/>
  <c r="H22" i="2"/>
  <c r="G22" i="2"/>
  <c r="F22" i="2"/>
  <c r="E22" i="2"/>
  <c r="D22" i="2"/>
  <c r="C22" i="2"/>
  <c r="B22" i="2"/>
  <c r="L3" i="1"/>
  <c r="L18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3" i="2"/>
  <c r="B11" i="9"/>
  <c r="B9" i="9"/>
  <c r="D4" i="7"/>
  <c r="E4" i="7"/>
  <c r="F4" i="7"/>
  <c r="G4" i="7"/>
  <c r="H4" i="7"/>
  <c r="I4" i="7"/>
  <c r="J4" i="7"/>
  <c r="K4" i="7"/>
  <c r="L4" i="7"/>
  <c r="C4" i="7"/>
  <c r="B4" i="6"/>
  <c r="C4" i="6"/>
  <c r="D4" i="6"/>
  <c r="E4" i="6"/>
  <c r="F4" i="6"/>
  <c r="G4" i="6"/>
  <c r="H4" i="6"/>
  <c r="I4" i="6"/>
  <c r="J4" i="6"/>
  <c r="K4" i="6"/>
  <c r="B5" i="6"/>
  <c r="C5" i="6"/>
  <c r="D5" i="6"/>
  <c r="E5" i="6"/>
  <c r="F5" i="6"/>
  <c r="G5" i="6"/>
  <c r="H5" i="6"/>
  <c r="I5" i="6"/>
  <c r="J5" i="6"/>
  <c r="K5" i="6"/>
  <c r="B6" i="6"/>
  <c r="C6" i="6"/>
  <c r="D6" i="6"/>
  <c r="E6" i="6"/>
  <c r="F6" i="6"/>
  <c r="G6" i="6"/>
  <c r="H6" i="6"/>
  <c r="I6" i="6"/>
  <c r="J6" i="6"/>
  <c r="K6" i="6"/>
  <c r="B7" i="6"/>
  <c r="C7" i="6"/>
  <c r="D7" i="6"/>
  <c r="E7" i="6"/>
  <c r="F7" i="6"/>
  <c r="G7" i="6"/>
  <c r="H7" i="6"/>
  <c r="I7" i="6"/>
  <c r="J7" i="6"/>
  <c r="K7" i="6"/>
  <c r="B8" i="6"/>
  <c r="C8" i="6"/>
  <c r="D8" i="6"/>
  <c r="E8" i="6"/>
  <c r="F8" i="6"/>
  <c r="G8" i="6"/>
  <c r="H8" i="6"/>
  <c r="I8" i="6"/>
  <c r="J8" i="6"/>
  <c r="K8" i="6"/>
  <c r="B9" i="6"/>
  <c r="C9" i="6"/>
  <c r="D9" i="6"/>
  <c r="E9" i="6"/>
  <c r="F9" i="6"/>
  <c r="G9" i="6"/>
  <c r="H9" i="6"/>
  <c r="I9" i="6"/>
  <c r="J9" i="6"/>
  <c r="K9" i="6"/>
  <c r="B10" i="6"/>
  <c r="C10" i="6"/>
  <c r="D10" i="6"/>
  <c r="E10" i="6"/>
  <c r="F10" i="6"/>
  <c r="G10" i="6"/>
  <c r="H10" i="6"/>
  <c r="I10" i="6"/>
  <c r="J10" i="6"/>
  <c r="K10" i="6"/>
  <c r="B11" i="6"/>
  <c r="C11" i="6"/>
  <c r="D11" i="6"/>
  <c r="E11" i="6"/>
  <c r="F11" i="6"/>
  <c r="G11" i="6"/>
  <c r="H11" i="6"/>
  <c r="I11" i="6"/>
  <c r="J11" i="6"/>
  <c r="K11" i="6"/>
  <c r="B12" i="6"/>
  <c r="C12" i="6"/>
  <c r="D12" i="6"/>
  <c r="E12" i="6"/>
  <c r="F12" i="6"/>
  <c r="G12" i="6"/>
  <c r="H12" i="6"/>
  <c r="I12" i="6"/>
  <c r="J12" i="6"/>
  <c r="K12" i="6"/>
  <c r="B13" i="6"/>
  <c r="C13" i="6"/>
  <c r="D13" i="6"/>
  <c r="E13" i="6"/>
  <c r="F13" i="6"/>
  <c r="G13" i="6"/>
  <c r="H13" i="6"/>
  <c r="I13" i="6"/>
  <c r="J13" i="6"/>
  <c r="K13" i="6"/>
  <c r="B14" i="6"/>
  <c r="C14" i="6"/>
  <c r="D14" i="6"/>
  <c r="E14" i="6"/>
  <c r="F14" i="6"/>
  <c r="G14" i="6"/>
  <c r="H14" i="6"/>
  <c r="I14" i="6"/>
  <c r="J14" i="6"/>
  <c r="K14" i="6"/>
  <c r="B15" i="6"/>
  <c r="C15" i="6"/>
  <c r="D15" i="6"/>
  <c r="E15" i="6"/>
  <c r="F15" i="6"/>
  <c r="G15" i="6"/>
  <c r="H15" i="6"/>
  <c r="I15" i="6"/>
  <c r="J15" i="6"/>
  <c r="K15" i="6"/>
  <c r="B16" i="6"/>
  <c r="C16" i="6"/>
  <c r="D16" i="6"/>
  <c r="E16" i="6"/>
  <c r="F16" i="6"/>
  <c r="G16" i="6"/>
  <c r="H16" i="6"/>
  <c r="I16" i="6"/>
  <c r="J16" i="6"/>
  <c r="K16" i="6"/>
  <c r="B17" i="6"/>
  <c r="C17" i="6"/>
  <c r="D17" i="6"/>
  <c r="E17" i="6"/>
  <c r="F17" i="6"/>
  <c r="G17" i="6"/>
  <c r="H17" i="6"/>
  <c r="I17" i="6"/>
  <c r="J17" i="6"/>
  <c r="K17" i="6"/>
  <c r="B18" i="6"/>
  <c r="C18" i="6"/>
  <c r="D18" i="6"/>
  <c r="E18" i="6"/>
  <c r="F18" i="6"/>
  <c r="G18" i="6"/>
  <c r="H18" i="6"/>
  <c r="I18" i="6"/>
  <c r="J18" i="6"/>
  <c r="K18" i="6"/>
  <c r="C3" i="6"/>
  <c r="D3" i="6"/>
  <c r="E3" i="6"/>
  <c r="F3" i="6"/>
  <c r="G3" i="6"/>
  <c r="H3" i="6"/>
  <c r="I3" i="6"/>
  <c r="J3" i="6"/>
  <c r="K3" i="6"/>
  <c r="B3" i="6"/>
  <c r="K18" i="5"/>
  <c r="J18" i="5"/>
  <c r="I18" i="5"/>
  <c r="H18" i="5"/>
  <c r="G18" i="5"/>
  <c r="F18" i="5"/>
  <c r="E18" i="5"/>
  <c r="D18" i="5"/>
  <c r="C18" i="5"/>
  <c r="B18" i="5"/>
  <c r="K17" i="5"/>
  <c r="J17" i="5"/>
  <c r="I17" i="5"/>
  <c r="H17" i="5"/>
  <c r="G17" i="5"/>
  <c r="F17" i="5"/>
  <c r="E17" i="5"/>
  <c r="D17" i="5"/>
  <c r="C17" i="5"/>
  <c r="B17" i="5"/>
  <c r="K16" i="5"/>
  <c r="J16" i="5"/>
  <c r="I16" i="5"/>
  <c r="H16" i="5"/>
  <c r="G16" i="5"/>
  <c r="F16" i="5"/>
  <c r="E16" i="5"/>
  <c r="D16" i="5"/>
  <c r="C16" i="5"/>
  <c r="B16" i="5"/>
  <c r="K15" i="5"/>
  <c r="J15" i="5"/>
  <c r="I15" i="5"/>
  <c r="H15" i="5"/>
  <c r="G15" i="5"/>
  <c r="F15" i="5"/>
  <c r="E15" i="5"/>
  <c r="D15" i="5"/>
  <c r="C15" i="5"/>
  <c r="B15" i="5"/>
  <c r="K14" i="5"/>
  <c r="J14" i="5"/>
  <c r="I14" i="5"/>
  <c r="H14" i="5"/>
  <c r="G14" i="5"/>
  <c r="F14" i="5"/>
  <c r="E14" i="5"/>
  <c r="D14" i="5"/>
  <c r="C14" i="5"/>
  <c r="B14" i="5"/>
  <c r="K13" i="5"/>
  <c r="J13" i="5"/>
  <c r="I13" i="5"/>
  <c r="H13" i="5"/>
  <c r="G13" i="5"/>
  <c r="F13" i="5"/>
  <c r="E13" i="5"/>
  <c r="D13" i="5"/>
  <c r="C13" i="5"/>
  <c r="B13" i="5"/>
  <c r="K12" i="5"/>
  <c r="J12" i="5"/>
  <c r="I12" i="5"/>
  <c r="H12" i="5"/>
  <c r="G12" i="5"/>
  <c r="F12" i="5"/>
  <c r="E12" i="5"/>
  <c r="D12" i="5"/>
  <c r="C12" i="5"/>
  <c r="B12" i="5"/>
  <c r="K11" i="5"/>
  <c r="J11" i="5"/>
  <c r="I11" i="5"/>
  <c r="H11" i="5"/>
  <c r="G11" i="5"/>
  <c r="F11" i="5"/>
  <c r="E11" i="5"/>
  <c r="D11" i="5"/>
  <c r="C11" i="5"/>
  <c r="B11" i="5"/>
  <c r="K10" i="5"/>
  <c r="J10" i="5"/>
  <c r="I10" i="5"/>
  <c r="H10" i="5"/>
  <c r="G10" i="5"/>
  <c r="F10" i="5"/>
  <c r="E10" i="5"/>
  <c r="D10" i="5"/>
  <c r="C10" i="5"/>
  <c r="B10" i="5"/>
  <c r="K9" i="5"/>
  <c r="J9" i="5"/>
  <c r="I9" i="5"/>
  <c r="H9" i="5"/>
  <c r="G9" i="5"/>
  <c r="F9" i="5"/>
  <c r="E9" i="5"/>
  <c r="D9" i="5"/>
  <c r="C9" i="5"/>
  <c r="B9" i="5"/>
  <c r="K8" i="5"/>
  <c r="J8" i="5"/>
  <c r="I8" i="5"/>
  <c r="H8" i="5"/>
  <c r="G8" i="5"/>
  <c r="F8" i="5"/>
  <c r="E8" i="5"/>
  <c r="D8" i="5"/>
  <c r="C8" i="5"/>
  <c r="B8" i="5"/>
  <c r="K7" i="5"/>
  <c r="J7" i="5"/>
  <c r="I7" i="5"/>
  <c r="H7" i="5"/>
  <c r="G7" i="5"/>
  <c r="F7" i="5"/>
  <c r="E7" i="5"/>
  <c r="D7" i="5"/>
  <c r="C7" i="5"/>
  <c r="B7" i="5"/>
  <c r="K6" i="5"/>
  <c r="J6" i="5"/>
  <c r="I6" i="5"/>
  <c r="H6" i="5"/>
  <c r="G6" i="5"/>
  <c r="F6" i="5"/>
  <c r="E6" i="5"/>
  <c r="D6" i="5"/>
  <c r="C6" i="5"/>
  <c r="B6" i="5"/>
  <c r="K5" i="5"/>
  <c r="J5" i="5"/>
  <c r="I5" i="5"/>
  <c r="H5" i="5"/>
  <c r="G5" i="5"/>
  <c r="F5" i="5"/>
  <c r="E5" i="5"/>
  <c r="D5" i="5"/>
  <c r="C5" i="5"/>
  <c r="B5" i="5"/>
  <c r="K4" i="5"/>
  <c r="J4" i="5"/>
  <c r="I4" i="5"/>
  <c r="H4" i="5"/>
  <c r="G4" i="5"/>
  <c r="F4" i="5"/>
  <c r="E4" i="5"/>
  <c r="D4" i="5"/>
  <c r="C4" i="5"/>
  <c r="B4" i="5"/>
  <c r="K3" i="5"/>
  <c r="J3" i="5"/>
  <c r="I3" i="5"/>
  <c r="H3" i="5"/>
  <c r="G3" i="5"/>
  <c r="F3" i="5"/>
  <c r="E3" i="5"/>
  <c r="D3" i="5"/>
  <c r="C3" i="5"/>
  <c r="B3" i="5"/>
  <c r="B4" i="3"/>
  <c r="C4" i="3"/>
  <c r="D4" i="3"/>
  <c r="E4" i="3"/>
  <c r="F4" i="3"/>
  <c r="G4" i="3"/>
  <c r="H4" i="3"/>
  <c r="I4" i="3"/>
  <c r="J4" i="3"/>
  <c r="K4" i="3"/>
  <c r="B5" i="3"/>
  <c r="C5" i="3"/>
  <c r="D5" i="3"/>
  <c r="E5" i="3"/>
  <c r="F5" i="3"/>
  <c r="G5" i="3"/>
  <c r="H5" i="3"/>
  <c r="I5" i="3"/>
  <c r="J5" i="3"/>
  <c r="K5" i="3"/>
  <c r="B6" i="3"/>
  <c r="C6" i="3"/>
  <c r="D6" i="3"/>
  <c r="E6" i="3"/>
  <c r="F6" i="3"/>
  <c r="G6" i="3"/>
  <c r="H6" i="3"/>
  <c r="I6" i="3"/>
  <c r="J6" i="3"/>
  <c r="K6" i="3"/>
  <c r="B7" i="3"/>
  <c r="C7" i="3"/>
  <c r="D7" i="3"/>
  <c r="E7" i="3"/>
  <c r="F7" i="3"/>
  <c r="G7" i="3"/>
  <c r="H7" i="3"/>
  <c r="I7" i="3"/>
  <c r="J7" i="3"/>
  <c r="K7" i="3"/>
  <c r="B8" i="3"/>
  <c r="C8" i="3"/>
  <c r="D8" i="3"/>
  <c r="E8" i="3"/>
  <c r="F8" i="3"/>
  <c r="G8" i="3"/>
  <c r="H8" i="3"/>
  <c r="I8" i="3"/>
  <c r="J8" i="3"/>
  <c r="K8" i="3"/>
  <c r="B9" i="3"/>
  <c r="C9" i="3"/>
  <c r="D9" i="3"/>
  <c r="E9" i="3"/>
  <c r="F9" i="3"/>
  <c r="G9" i="3"/>
  <c r="H9" i="3"/>
  <c r="I9" i="3"/>
  <c r="J9" i="3"/>
  <c r="K9" i="3"/>
  <c r="B10" i="3"/>
  <c r="C10" i="3"/>
  <c r="D10" i="3"/>
  <c r="E10" i="3"/>
  <c r="F10" i="3"/>
  <c r="G10" i="3"/>
  <c r="H10" i="3"/>
  <c r="I10" i="3"/>
  <c r="J10" i="3"/>
  <c r="K10" i="3"/>
  <c r="B11" i="3"/>
  <c r="C11" i="3"/>
  <c r="D11" i="3"/>
  <c r="E11" i="3"/>
  <c r="F11" i="3"/>
  <c r="G11" i="3"/>
  <c r="H11" i="3"/>
  <c r="I11" i="3"/>
  <c r="J11" i="3"/>
  <c r="K11" i="3"/>
  <c r="B12" i="3"/>
  <c r="C12" i="3"/>
  <c r="D12" i="3"/>
  <c r="E12" i="3"/>
  <c r="F12" i="3"/>
  <c r="G12" i="3"/>
  <c r="H12" i="3"/>
  <c r="I12" i="3"/>
  <c r="J12" i="3"/>
  <c r="K12" i="3"/>
  <c r="B13" i="3"/>
  <c r="C13" i="3"/>
  <c r="D13" i="3"/>
  <c r="E13" i="3"/>
  <c r="F13" i="3"/>
  <c r="G13" i="3"/>
  <c r="H13" i="3"/>
  <c r="I13" i="3"/>
  <c r="J13" i="3"/>
  <c r="K13" i="3"/>
  <c r="B14" i="3"/>
  <c r="C14" i="3"/>
  <c r="D14" i="3"/>
  <c r="E14" i="3"/>
  <c r="F14" i="3"/>
  <c r="G14" i="3"/>
  <c r="H14" i="3"/>
  <c r="I14" i="3"/>
  <c r="J14" i="3"/>
  <c r="K14" i="3"/>
  <c r="B15" i="3"/>
  <c r="C15" i="3"/>
  <c r="D15" i="3"/>
  <c r="E15" i="3"/>
  <c r="F15" i="3"/>
  <c r="G15" i="3"/>
  <c r="H15" i="3"/>
  <c r="I15" i="3"/>
  <c r="J15" i="3"/>
  <c r="K15" i="3"/>
  <c r="B16" i="3"/>
  <c r="C16" i="3"/>
  <c r="D16" i="3"/>
  <c r="E16" i="3"/>
  <c r="F16" i="3"/>
  <c r="G16" i="3"/>
  <c r="H16" i="3"/>
  <c r="I16" i="3"/>
  <c r="J16" i="3"/>
  <c r="K16" i="3"/>
  <c r="B17" i="3"/>
  <c r="C17" i="3"/>
  <c r="D17" i="3"/>
  <c r="E17" i="3"/>
  <c r="F17" i="3"/>
  <c r="G17" i="3"/>
  <c r="H17" i="3"/>
  <c r="I17" i="3"/>
  <c r="J17" i="3"/>
  <c r="K17" i="3"/>
  <c r="B18" i="3"/>
  <c r="C18" i="3"/>
  <c r="D18" i="3"/>
  <c r="E18" i="3"/>
  <c r="F18" i="3"/>
  <c r="G18" i="3"/>
  <c r="H18" i="3"/>
  <c r="I18" i="3"/>
  <c r="J18" i="3"/>
  <c r="K18" i="3"/>
  <c r="C3" i="3"/>
  <c r="D3" i="3"/>
  <c r="E3" i="3"/>
  <c r="F3" i="3"/>
  <c r="G3" i="3"/>
  <c r="H3" i="3"/>
  <c r="I3" i="3"/>
  <c r="J3" i="3"/>
  <c r="K3" i="3"/>
  <c r="B3" i="3"/>
  <c r="K19" i="2"/>
  <c r="J19" i="2"/>
  <c r="I19" i="2"/>
  <c r="H19" i="2"/>
  <c r="G19" i="2"/>
  <c r="F19" i="2"/>
  <c r="E19" i="2"/>
  <c r="D19" i="2"/>
  <c r="C19" i="2"/>
  <c r="B19" i="2"/>
  <c r="K19" i="1"/>
  <c r="L3" i="7" s="1"/>
  <c r="J19" i="1"/>
  <c r="K3" i="7" s="1"/>
  <c r="K5" i="7" s="1"/>
  <c r="K6" i="7" s="1"/>
  <c r="I19" i="1"/>
  <c r="I19" i="6" s="1"/>
  <c r="I20" i="6" s="1"/>
  <c r="H19" i="1"/>
  <c r="H19" i="3" s="1"/>
  <c r="H20" i="3" s="1"/>
  <c r="G19" i="1"/>
  <c r="H3" i="7" s="1"/>
  <c r="H5" i="7" s="1"/>
  <c r="H6" i="7" s="1"/>
  <c r="F19" i="1"/>
  <c r="F19" i="5" s="1"/>
  <c r="E19" i="1"/>
  <c r="E19" i="6" s="1"/>
  <c r="E20" i="6" s="1"/>
  <c r="D19" i="1"/>
  <c r="D19" i="3" s="1"/>
  <c r="D20" i="3" s="1"/>
  <c r="C19" i="1"/>
  <c r="D3" i="7" s="1"/>
  <c r="D5" i="7" s="1"/>
  <c r="D6" i="7" s="1"/>
  <c r="B19" i="1"/>
  <c r="C3" i="7" s="1"/>
  <c r="C5" i="7" s="1"/>
  <c r="C6" i="7" s="1"/>
  <c r="D19" i="6" l="1"/>
  <c r="D20" i="6" s="1"/>
  <c r="L17" i="3"/>
  <c r="L16" i="3"/>
  <c r="L15" i="3"/>
  <c r="L12" i="3"/>
  <c r="L9" i="3"/>
  <c r="L7" i="3"/>
  <c r="L5" i="3"/>
  <c r="G19" i="6"/>
  <c r="G20" i="6" s="1"/>
  <c r="L13" i="3"/>
  <c r="L11" i="3"/>
  <c r="L8" i="3"/>
  <c r="J19" i="3"/>
  <c r="J20" i="3" s="1"/>
  <c r="L14" i="3"/>
  <c r="L10" i="3"/>
  <c r="L6" i="3"/>
  <c r="L4" i="3"/>
  <c r="H19" i="6"/>
  <c r="H20" i="6" s="1"/>
  <c r="I3" i="7"/>
  <c r="I5" i="7" s="1"/>
  <c r="I6" i="7" s="1"/>
  <c r="B19" i="3"/>
  <c r="B20" i="3" s="1"/>
  <c r="L18" i="3"/>
  <c r="L3" i="3"/>
  <c r="F19" i="3"/>
  <c r="F20" i="3" s="1"/>
  <c r="C19" i="6"/>
  <c r="C20" i="6" s="1"/>
  <c r="K19" i="6"/>
  <c r="K20" i="6" s="1"/>
  <c r="E3" i="7"/>
  <c r="E5" i="7" s="1"/>
  <c r="E6" i="7" s="1"/>
  <c r="L5" i="7"/>
  <c r="L6" i="7" s="1"/>
  <c r="E21" i="1"/>
  <c r="E22" i="1" s="1"/>
  <c r="E23" i="1" s="1"/>
  <c r="E25" i="1" s="1"/>
  <c r="I19" i="5"/>
  <c r="F3" i="7"/>
  <c r="F5" i="7" s="1"/>
  <c r="F6" i="7" s="1"/>
  <c r="L19" i="1"/>
  <c r="M8" i="1" s="1"/>
  <c r="E19" i="3"/>
  <c r="E20" i="3" s="1"/>
  <c r="B21" i="1"/>
  <c r="B22" i="1" s="1"/>
  <c r="B23" i="1" s="1"/>
  <c r="B25" i="1" s="1"/>
  <c r="J21" i="1"/>
  <c r="J22" i="1" s="1"/>
  <c r="J23" i="1" s="1"/>
  <c r="J25" i="1" s="1"/>
  <c r="B19" i="5"/>
  <c r="J19" i="5"/>
  <c r="K19" i="3"/>
  <c r="K20" i="3" s="1"/>
  <c r="G19" i="3"/>
  <c r="G20" i="3" s="1"/>
  <c r="C19" i="3"/>
  <c r="C20" i="3" s="1"/>
  <c r="D21" i="1"/>
  <c r="D22" i="1" s="1"/>
  <c r="D23" i="1" s="1"/>
  <c r="D25" i="1" s="1"/>
  <c r="H21" i="1"/>
  <c r="H22" i="1" s="1"/>
  <c r="H23" i="1" s="1"/>
  <c r="H25" i="1" s="1"/>
  <c r="D19" i="5"/>
  <c r="H19" i="5"/>
  <c r="B19" i="6"/>
  <c r="B20" i="6" s="1"/>
  <c r="F19" i="6"/>
  <c r="F20" i="6" s="1"/>
  <c r="J19" i="6"/>
  <c r="J20" i="6" s="1"/>
  <c r="G3" i="7"/>
  <c r="G5" i="7" s="1"/>
  <c r="G6" i="7" s="1"/>
  <c r="I21" i="1"/>
  <c r="I22" i="1" s="1"/>
  <c r="I23" i="1" s="1"/>
  <c r="I25" i="1" s="1"/>
  <c r="E19" i="5"/>
  <c r="J3" i="7"/>
  <c r="J5" i="7" s="1"/>
  <c r="J6" i="7" s="1"/>
  <c r="I19" i="3"/>
  <c r="I20" i="3" s="1"/>
  <c r="F21" i="1"/>
  <c r="F22" i="1" s="1"/>
  <c r="F23" i="1" s="1"/>
  <c r="F25" i="1" s="1"/>
  <c r="C21" i="1"/>
  <c r="C22" i="1" s="1"/>
  <c r="C23" i="1" s="1"/>
  <c r="C25" i="1" s="1"/>
  <c r="G21" i="1"/>
  <c r="G22" i="1" s="1"/>
  <c r="G23" i="1" s="1"/>
  <c r="G25" i="1" s="1"/>
  <c r="K21" i="1"/>
  <c r="K22" i="1" s="1"/>
  <c r="K23" i="1" s="1"/>
  <c r="K25" i="1" s="1"/>
  <c r="C19" i="5"/>
  <c r="G19" i="5"/>
  <c r="K19" i="5"/>
  <c r="M12" i="1" l="1"/>
  <c r="M18" i="1"/>
  <c r="N3" i="7"/>
  <c r="M13" i="1"/>
  <c r="M9" i="1"/>
  <c r="M16" i="1"/>
  <c r="M17" i="1"/>
  <c r="L25" i="1"/>
  <c r="M10" i="1"/>
  <c r="M11" i="1"/>
  <c r="M6" i="1"/>
  <c r="M14" i="1"/>
  <c r="M7" i="1"/>
  <c r="M15" i="1"/>
  <c r="M5" i="1"/>
  <c r="M3" i="1"/>
  <c r="M4" i="1"/>
  <c r="L19" i="3"/>
</calcChain>
</file>

<file path=xl/sharedStrings.xml><?xml version="1.0" encoding="utf-8"?>
<sst xmlns="http://schemas.openxmlformats.org/spreadsheetml/2006/main" count="193" uniqueCount="64">
  <si>
    <t>Urodzenia w Polsce</t>
  </si>
  <si>
    <t>Województwo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</si>
  <si>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</si>
  <si>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</si>
  <si>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</si>
  <si>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</si>
  <si>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</si>
  <si>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</si>
  <si>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</si>
  <si>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</si>
  <si>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</si>
  <si>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</si>
  <si>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</si>
  <si>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</si>
  <si>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</si>
  <si>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</si>
  <si>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</si>
  <si>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</si>
  <si>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POLSKA</t>
  </si>
  <si>
    <t>Polska</t>
  </si>
  <si>
    <t>Noworodki pozostawione</t>
  </si>
  <si>
    <t>1 dziecko na….</t>
  </si>
  <si>
    <t>Nowe dziecko</t>
  </si>
  <si>
    <t>….codziennie</t>
  </si>
  <si>
    <t>…co godzinę</t>
  </si>
  <si>
    <t>…co minutę</t>
  </si>
  <si>
    <t>Dziecko rodzi się….</t>
  </si>
  <si>
    <t>co x minut</t>
  </si>
  <si>
    <t>Urodzenia ogółem</t>
  </si>
  <si>
    <t>Opuszczone</t>
  </si>
  <si>
    <t>% opuszczonych</t>
  </si>
  <si>
    <t>Liczba uczniów w podstawówkach</t>
  </si>
  <si>
    <t>Liczba szkół podstawowych</t>
  </si>
  <si>
    <t>Analiza GUS "Oświata i wychowanie w roku szkolnym 2022/2023"</t>
  </si>
  <si>
    <t>Średnia liczba uczniów w podstawówce</t>
  </si>
  <si>
    <t>1 na…</t>
  </si>
  <si>
    <t>Suma 10Y</t>
  </si>
  <si>
    <t>% sumy</t>
  </si>
  <si>
    <t>Opuszczane co ile….</t>
  </si>
  <si>
    <t>godzin</t>
  </si>
  <si>
    <t>Średnia z 10 lat</t>
  </si>
  <si>
    <t>Zach.-Pomorskie</t>
  </si>
  <si>
    <t>Dolnośląsk.</t>
  </si>
  <si>
    <t>Lubuskie</t>
  </si>
  <si>
    <t>Kujaw.-Pomorsk.</t>
  </si>
  <si>
    <t>Łódzkie</t>
  </si>
  <si>
    <t>Opolskie</t>
  </si>
  <si>
    <t>Śląskie</t>
  </si>
  <si>
    <t>Warm.-Mazur.</t>
  </si>
  <si>
    <t>Pomorskie</t>
  </si>
  <si>
    <t>Wlkpolskie</t>
  </si>
  <si>
    <t>Małopolsk.</t>
  </si>
  <si>
    <t>Mazowieckie</t>
  </si>
  <si>
    <t>Podlaskie</t>
  </si>
  <si>
    <t>Świętokrz.</t>
  </si>
  <si>
    <t>Lubelskie</t>
  </si>
  <si>
    <r>
      <rPr>
        <b/>
        <sz val="14"/>
        <color theme="1"/>
        <rFont val="Raleway"/>
        <charset val="238"/>
      </rPr>
      <t>Każdego roku w polskich szpitalach pozostawianych jest kilkaset noworodków</t>
    </r>
    <r>
      <rPr>
        <sz val="14"/>
        <color theme="1"/>
        <rFont val="Raleway"/>
        <charset val="238"/>
      </rPr>
      <t>. Ich rodzice z różnych przyczyn nie mogą się nimi zająć 
i podpisują wstępną deklarację o przekazaniu dziecka do adopcji.</t>
    </r>
  </si>
  <si>
    <r>
      <rPr>
        <b/>
        <sz val="12"/>
        <color theme="1"/>
        <rFont val="Raleway"/>
        <charset val="238"/>
      </rPr>
      <t>Fundacja Gajusz</t>
    </r>
    <r>
      <rPr>
        <sz val="12"/>
        <color theme="1"/>
        <rFont val="Raleway"/>
        <charset val="238"/>
      </rPr>
      <t xml:space="preserve"> prowadzi jeden z trzech interwencyjnych ośrodków preadopcyjnych w Polsce.
To tymczasowe domy dla dzieci czekających na nową rodzinę. Trafiają do nas nawet </t>
    </r>
    <r>
      <rPr>
        <b/>
        <sz val="12"/>
        <color theme="1"/>
        <rFont val="Raleway"/>
        <charset val="238"/>
      </rPr>
      <t>kilkudniowe noworodki</t>
    </r>
    <r>
      <rPr>
        <sz val="12"/>
        <color theme="1"/>
        <rFont val="Raleway"/>
        <charset val="238"/>
      </rPr>
      <t xml:space="preserve"> i mogą tu pozostać do ukończenia roczku. W tym czasie zespół specjalistów dba o ich rozwój i </t>
    </r>
    <r>
      <rPr>
        <b/>
        <sz val="12"/>
        <color theme="1"/>
        <rFont val="Raleway"/>
        <charset val="238"/>
      </rPr>
      <t>zastępuje nieobecnych rodziców</t>
    </r>
    <r>
      <rPr>
        <sz val="12"/>
        <color theme="1"/>
        <rFont val="Raleway"/>
        <charset val="238"/>
      </rPr>
      <t>.</t>
    </r>
  </si>
  <si>
    <r>
      <t xml:space="preserve">To </t>
    </r>
    <r>
      <rPr>
        <b/>
        <sz val="36"/>
        <color rgb="FF303174"/>
        <rFont val="Raleway"/>
        <charset val="238"/>
      </rPr>
      <t>dużo</t>
    </r>
    <r>
      <rPr>
        <sz val="36"/>
        <color theme="1"/>
        <rFont val="Raleway"/>
        <charset val="238"/>
      </rPr>
      <t xml:space="preserve">
czy </t>
    </r>
    <r>
      <rPr>
        <b/>
        <sz val="36"/>
        <color rgb="FF303174"/>
        <rFont val="Raleway"/>
        <charset val="238"/>
      </rPr>
      <t>mało</t>
    </r>
    <r>
      <rPr>
        <sz val="36"/>
        <color theme="1"/>
        <rFont val="Raleway"/>
        <charset val="238"/>
      </rPr>
      <t>?</t>
    </r>
  </si>
  <si>
    <r>
      <rPr>
        <b/>
        <sz val="36"/>
        <color rgb="FF303174"/>
        <rFont val="Raleway"/>
        <charset val="238"/>
      </rPr>
      <t>1</t>
    </r>
    <r>
      <rPr>
        <b/>
        <sz val="36"/>
        <color theme="1"/>
        <rFont val="Raleway"/>
        <charset val="238"/>
      </rPr>
      <t xml:space="preserve"> na </t>
    </r>
    <r>
      <rPr>
        <b/>
        <sz val="36"/>
        <color rgb="FF303174"/>
        <rFont val="Raleway"/>
        <charset val="238"/>
      </rPr>
      <t>440</t>
    </r>
  </si>
  <si>
    <r>
      <rPr>
        <b/>
        <sz val="16"/>
        <color rgb="FF315CA8"/>
        <rFont val="Raleway"/>
        <charset val="238"/>
      </rPr>
      <t>1 dziecko na każde 440 urodzonych</t>
    </r>
    <r>
      <rPr>
        <sz val="16"/>
        <color theme="1"/>
        <rFont val="Raleway"/>
        <charset val="238"/>
      </rPr>
      <t xml:space="preserve"> w zeszłym roku zostało </t>
    </r>
    <r>
      <rPr>
        <b/>
        <sz val="16"/>
        <color theme="1"/>
        <rFont val="Raleway"/>
        <charset val="238"/>
      </rPr>
      <t>opuszczone</t>
    </r>
    <r>
      <rPr>
        <sz val="16"/>
        <color theme="1"/>
        <rFont val="Raleway"/>
        <charset val="238"/>
      </rPr>
      <t xml:space="preserve"> zaraz po urodzeniu.</t>
    </r>
  </si>
  <si>
    <r>
      <t xml:space="preserve">W ciągu ostatnich 10 lat opuszczone zostało aż </t>
    </r>
    <r>
      <rPr>
        <b/>
        <sz val="16"/>
        <color rgb="FF315CA8"/>
        <rFont val="Rockwell"/>
        <family val="1"/>
      </rPr>
      <t>6140 dzieci</t>
    </r>
    <r>
      <rPr>
        <sz val="16"/>
        <color theme="1"/>
        <rFont val="Rockwell"/>
        <family val="1"/>
      </rPr>
      <t>.</t>
    </r>
  </si>
  <si>
    <r>
      <rPr>
        <b/>
        <sz val="14"/>
        <color rgb="FF315CA8"/>
        <rFont val="Raleway"/>
        <charset val="238"/>
      </rPr>
      <t>Czy wszędzie w Polsce statystyki wyglądają podobnie?</t>
    </r>
    <r>
      <rPr>
        <sz val="14"/>
        <color theme="1"/>
        <rFont val="Raleway"/>
        <charset val="238"/>
      </rPr>
      <t xml:space="preserve">
Zdecydowanie nie…</t>
    </r>
  </si>
  <si>
    <t>Podkarpackie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</si>
</sst>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;;;"/>
    <numFmt numFmtId="166" formatCode="0.0%"/>
    <numFmt numFmtId="167" formatCode="#,##0.000000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36"/>
      <color theme="1"/>
      <name val="Aptos"/>
      <family val="2"/>
    </font>
    <font>
      <sz val="28"/>
      <color theme="1"/>
      <name val="Aptos"/>
      <family val="2"/>
    </font>
    <font>
      <sz val="14"/>
      <color theme="1"/>
      <name val="Aptos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Raleway"/>
      <charset val="238"/>
    </font>
    <font>
      <sz val="36"/>
      <color theme="1"/>
      <name val="Raleway"/>
      <charset val="238"/>
    </font>
    <font>
      <sz val="14"/>
      <color theme="1"/>
      <name val="Raleway"/>
      <charset val="238"/>
    </font>
    <font>
      <b/>
      <sz val="14"/>
      <color theme="1"/>
      <name val="Raleway"/>
      <charset val="238"/>
    </font>
    <font>
      <sz val="16"/>
      <color theme="1"/>
      <name val="Raleway"/>
      <charset val="238"/>
    </font>
    <font>
      <b/>
      <sz val="16"/>
      <color theme="1"/>
      <name val="Raleway"/>
      <charset val="238"/>
    </font>
    <font>
      <sz val="16"/>
      <color theme="1"/>
      <name val="Rockwell"/>
      <family val="1"/>
    </font>
    <font>
      <sz val="12"/>
      <color theme="1"/>
      <name val="Raleway"/>
      <charset val="238"/>
    </font>
    <font>
      <b/>
      <sz val="12"/>
      <color theme="1"/>
      <name val="Raleway"/>
      <charset val="238"/>
    </font>
    <font>
      <b/>
      <sz val="36"/>
      <color rgb="FF303174"/>
      <name val="Raleway"/>
      <charset val="238"/>
    </font>
    <font>
      <b/>
      <sz val="36"/>
      <color theme="1"/>
      <name val="Raleway"/>
      <charset val="238"/>
    </font>
    <font>
      <b/>
      <sz val="16"/>
      <color rgb="FF315CA8"/>
      <name val="Raleway"/>
      <charset val="238"/>
    </font>
    <font>
      <b/>
      <sz val="16"/>
      <color rgb="FF315CA8"/>
      <name val="Rockwell"/>
      <family val="1"/>
    </font>
    <font>
      <b/>
      <sz val="14"/>
      <color rgb="FF315CA8"/>
      <name val="Raleway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3" borderId="0" xfId="0" applyFont="1" applyFill="1"/>
    <xf numFmtId="4" fontId="0" fillId="0" borderId="0" xfId="0" applyNumberFormat="1"/>
    <xf numFmtId="164" fontId="0" fillId="0" borderId="0" xfId="0" applyNumberFormat="1"/>
    <xf numFmtId="3" fontId="0" fillId="0" borderId="0" xfId="0" applyNumberFormat="1"/>
    <xf numFmtId="3" fontId="1" fillId="3" borderId="0" xfId="0" applyNumberFormat="1" applyFont="1" applyFill="1"/>
    <xf numFmtId="0" fontId="3" fillId="0" borderId="0" xfId="1" quotePrefix="1" applyFont="1"/>
    <xf numFmtId="0" fontId="4" fillId="3" borderId="0" xfId="1" applyFont="1" applyFill="1"/>
    <xf numFmtId="10" fontId="0" fillId="0" borderId="0" xfId="0" applyNumberFormat="1"/>
    <xf numFmtId="10" fontId="1" fillId="0" borderId="0" xfId="0" applyNumberFormat="1" applyFont="1"/>
    <xf numFmtId="165" fontId="0" fillId="0" borderId="0" xfId="0" applyNumberFormat="1"/>
    <xf numFmtId="0" fontId="5" fillId="0" borderId="0" xfId="0" applyFont="1" applyAlignment="1">
      <alignment horizontal="center" vertical="center"/>
    </xf>
    <xf numFmtId="164" fontId="1" fillId="0" borderId="0" xfId="0" applyNumberFormat="1" applyFont="1"/>
    <xf numFmtId="0" fontId="6" fillId="0" borderId="0" xfId="0" applyFont="1" applyAlignment="1">
      <alignment horizontal="center" vertical="center"/>
    </xf>
    <xf numFmtId="0" fontId="3" fillId="0" borderId="0" xfId="1" applyFont="1"/>
    <xf numFmtId="9" fontId="0" fillId="0" borderId="0" xfId="0" applyNumberFormat="1"/>
    <xf numFmtId="166" fontId="8" fillId="0" borderId="0" xfId="0" applyNumberFormat="1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wrapText="1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 wrapText="1"/>
    </xf>
    <xf numFmtId="167" fontId="0" fillId="0" borderId="0" xfId="0" applyNumberFormat="1"/>
    <xf numFmtId="0" fontId="14" fillId="0" borderId="0" xfId="0" applyFont="1" applyAlignment="1">
      <alignment horizontal="left" vertical="center" wrapText="1"/>
    </xf>
    <xf numFmtId="0" fontId="17" fillId="0" borderId="0" xfId="0" applyFont="1" applyAlignment="1">
      <alignment horizontal="left" vertical="top" wrapText="1"/>
    </xf>
    <xf numFmtId="0" fontId="12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left" vertical="center"/>
    </xf>
  </cellXfs>
  <cellStyles count="2">
    <cellStyle name="Normalny" xfId="0" builtinId="0"/>
    <cellStyle name="Normalny 2" xfId="1" xr:uid="{F4A2295F-3EEB-4921-9795-71C4656AC9AC}"/>
  </cellStyles>
  <dxfs count="0"/>
  <tableStyles count="0" defaultTableStyle="TableStyleMedium2" defaultPivotStyle="PivotStyleLight16"/>
  <colors>
    <mruColors>
      <color rgb="FFE4007E"/>
      <color rgb="FF315CA8"/>
      <color rgb="FFE62248"/>
      <color rgb="FF3031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pl-PL" b="1">
                <a:latin typeface="Raleway" pitchFamily="2" charset="-18"/>
              </a:rPr>
              <a:t>Jaki procent noworodków został opuszczony</a:t>
            </a:r>
            <a:r>
              <a:rPr lang="pl-PL" b="1" baseline="0">
                <a:latin typeface="Raleway" pitchFamily="2" charset="-18"/>
              </a:rPr>
              <a:t> </a:t>
            </a:r>
          </a:p>
          <a:p>
            <a:pPr algn="l">
              <a:defRPr/>
            </a:pPr>
            <a:r>
              <a:rPr lang="pl-PL" b="1" baseline="0">
                <a:latin typeface="Raleway" pitchFamily="2" charset="-18"/>
              </a:rPr>
              <a:t>zaraz po urodzeniu w skali roku?</a:t>
            </a:r>
            <a:endParaRPr lang="en-US" b="1">
              <a:latin typeface="Raleway" pitchFamily="2" charset="-18"/>
            </a:endParaRPr>
          </a:p>
        </c:rich>
      </c:tx>
      <c:layout>
        <c:manualLayout>
          <c:xMode val="edge"/>
          <c:yMode val="edge"/>
          <c:x val="6.3989609552584778E-3"/>
          <c:y val="1.247398165108979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7.4160255584339724E-2"/>
          <c:y val="6.5073406014718602E-2"/>
          <c:w val="0.84075218722659673"/>
          <c:h val="0.69133431325051475"/>
        </c:manualLayout>
      </c:layout>
      <c:scatterChart>
        <c:scatterStyle val="lineMarker"/>
        <c:varyColors val="0"/>
        <c:ser>
          <c:idx val="2"/>
          <c:order val="2"/>
          <c:tx>
            <c:strRef>
              <c:f>wykres_liniowy!$B$5</c:f>
              <c:strCache>
                <c:ptCount val="1"/>
                <c:pt idx="0">
                  <c:v>% opuszczonych</c:v>
                </c:pt>
              </c:strCache>
            </c:strRef>
          </c:tx>
          <c:spPr>
            <a:ln w="19050" cap="rnd">
              <a:solidFill>
                <a:srgbClr val="E62248"/>
              </a:solidFill>
              <a:round/>
            </a:ln>
            <a:effectLst>
              <a:outerShdw blurRad="50800" dist="50800" dir="5400000" algn="ctr" rotWithShape="0">
                <a:srgbClr val="FF0000"/>
              </a:outerShdw>
            </a:effectLst>
          </c:spPr>
          <c:marker>
            <c:symbol val="plus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>
                <a:outerShdw blurRad="50800" dist="50800" dir="5400000" algn="ctr" rotWithShape="0">
                  <a:srgbClr val="FF0000"/>
                </a:outerShdw>
              </a:effectLst>
            </c:spPr>
          </c:marker>
          <c:dLbls>
            <c:dLbl>
              <c:idx val="0"/>
              <c:layout>
                <c:manualLayout>
                  <c:x val="-5.623133138981172E-2"/>
                  <c:y val="7.55244236284505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344-4D74-B043-969AE4EA76DC}"/>
                </c:ext>
              </c:extLst>
            </c:dLbl>
            <c:dLbl>
              <c:idx val="1"/>
              <c:layout>
                <c:manualLayout>
                  <c:x val="-6.1153100451375481E-2"/>
                  <c:y val="8.5418060790740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344-4D74-B043-969AE4EA76DC}"/>
                </c:ext>
              </c:extLst>
            </c:dLbl>
            <c:dLbl>
              <c:idx val="2"/>
              <c:layout>
                <c:manualLayout>
                  <c:x val="-6.6097812894847299E-2"/>
                  <c:y val="8.54180607907408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344-4D74-B043-969AE4EA76DC}"/>
                </c:ext>
              </c:extLst>
            </c:dLbl>
            <c:dLbl>
              <c:idx val="3"/>
              <c:layout>
                <c:manualLayout>
                  <c:x val="-6.6067292363318722E-2"/>
                  <c:y val="8.6177976557291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344-4D74-B043-969AE4EA76DC}"/>
                </c:ext>
              </c:extLst>
            </c:dLbl>
            <c:dLbl>
              <c:idx val="4"/>
              <c:layout>
                <c:manualLayout>
                  <c:x val="-5.6231374990510626E-2"/>
                  <c:y val="9.372672521672711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344-4D74-B043-969AE4EA76DC}"/>
                </c:ext>
              </c:extLst>
            </c:dLbl>
            <c:dLbl>
              <c:idx val="5"/>
              <c:layout>
                <c:manualLayout>
                  <c:x val="-4.884811071148961E-2"/>
                  <c:y val="8.30921052355213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344-4D74-B043-969AE4EA76DC}"/>
                </c:ext>
              </c:extLst>
            </c:dLbl>
            <c:dLbl>
              <c:idx val="6"/>
              <c:layout>
                <c:manualLayout>
                  <c:x val="-4.884811071148961E-2"/>
                  <c:y val="6.782363737105270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344-4D74-B043-969AE4EA76DC}"/>
                </c:ext>
              </c:extLst>
            </c:dLbl>
            <c:dLbl>
              <c:idx val="7"/>
              <c:layout>
                <c:manualLayout>
                  <c:x val="-3.6544213178936809E-2"/>
                  <c:y val="7.55244236284505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344-4D74-B043-969AE4EA76DC}"/>
                </c:ext>
              </c:extLst>
            </c:dLbl>
            <c:dLbl>
              <c:idx val="8"/>
              <c:layout>
                <c:manualLayout>
                  <c:x val="-4.3911511320702597E-2"/>
                  <c:y val="8.160293918111409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344-4D74-B043-969AE4EA76DC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E62248"/>
                    </a:solidFill>
                    <a:latin typeface="Aptos" panose="020B0004020202020204" pitchFamily="34" charset="0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wykres_liniowy!$C$2:$L$2</c:f>
              <c:numCache>
                <c:formatCode>General</c:formatCod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numCache>
            </c:numRef>
          </c:xVal>
          <c:yVal>
            <c:numRef>
              <c:f>wykres_liniowy!$C$5:$L$5</c:f>
              <c:numCache>
                <c:formatCode>0.00%</c:formatCode>
                <c:ptCount val="10"/>
                <c:pt idx="0">
                  <c:v>2.0577886768312187E-3</c:v>
                </c:pt>
                <c:pt idx="1">
                  <c:v>2.0633184225632806E-3</c:v>
                </c:pt>
                <c:pt idx="2">
                  <c:v>1.8547730976803563E-3</c:v>
                </c:pt>
                <c:pt idx="3">
                  <c:v>1.3707081411605494E-3</c:v>
                </c:pt>
                <c:pt idx="4">
                  <c:v>1.2159370185842577E-3</c:v>
                </c:pt>
                <c:pt idx="5">
                  <c:v>1.40550574203769E-3</c:v>
                </c:pt>
                <c:pt idx="6">
                  <c:v>1.4241125330346262E-3</c:v>
                </c:pt>
                <c:pt idx="7">
                  <c:v>1.9396038140514192E-3</c:v>
                </c:pt>
                <c:pt idx="8">
                  <c:v>1.8713212642397388E-3</c:v>
                </c:pt>
                <c:pt idx="9">
                  <c:v>2.3013312485547859E-3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344-4D74-B043-969AE4EA76DC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727041423"/>
        <c:axId val="1727053903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wykres_liniowy!$B$3</c15:sqref>
                        </c15:formulaRef>
                      </c:ext>
                    </c:extLst>
                    <c:strCache>
                      <c:ptCount val="1"/>
                      <c:pt idx="0">
                        <c:v>Urodzenia ogółem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>
                      <c:ext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wykres_liniowy!$C$3:$L$3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0">
                        <c:v>375.16</c:v>
                      </c:pt>
                      <c:pt idx="1">
                        <c:v>369.30799999999999</c:v>
                      </c:pt>
                      <c:pt idx="2">
                        <c:v>382.25700000000001</c:v>
                      </c:pt>
                      <c:pt idx="3">
                        <c:v>401.98200000000003</c:v>
                      </c:pt>
                      <c:pt idx="4">
                        <c:v>388.178</c:v>
                      </c:pt>
                      <c:pt idx="5">
                        <c:v>374.95400000000001</c:v>
                      </c:pt>
                      <c:pt idx="6">
                        <c:v>355.30900000000003</c:v>
                      </c:pt>
                      <c:pt idx="7">
                        <c:v>331.51100000000002</c:v>
                      </c:pt>
                      <c:pt idx="8">
                        <c:v>305.13200000000001</c:v>
                      </c:pt>
                      <c:pt idx="9">
                        <c:v>272.45100000000002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6344-4D74-B043-969AE4EA76DC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wykres_liniowy!$B$4</c15:sqref>
                        </c15:formulaRef>
                      </c:ext>
                    </c:extLst>
                    <c:strCache>
                      <c:ptCount val="1"/>
                      <c:pt idx="0">
                        <c:v>Opuszczone</c:v>
                      </c:pt>
                    </c:strCache>
                  </c:strRef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wykres_liniowy!$C$4:$L$4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772</c:v>
                      </c:pt>
                      <c:pt idx="1">
                        <c:v>762</c:v>
                      </c:pt>
                      <c:pt idx="2">
                        <c:v>709</c:v>
                      </c:pt>
                      <c:pt idx="3">
                        <c:v>551</c:v>
                      </c:pt>
                      <c:pt idx="4">
                        <c:v>472</c:v>
                      </c:pt>
                      <c:pt idx="5">
                        <c:v>527</c:v>
                      </c:pt>
                      <c:pt idx="6">
                        <c:v>506</c:v>
                      </c:pt>
                      <c:pt idx="7">
                        <c:v>643</c:v>
                      </c:pt>
                      <c:pt idx="8">
                        <c:v>571</c:v>
                      </c:pt>
                      <c:pt idx="9">
                        <c:v>627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344-4D74-B043-969AE4EA76DC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wykres_liniowy!$B$6</c15:sqref>
                        </c15:formulaRef>
                      </c:ext>
                    </c:extLst>
                    <c:strCache>
                      <c:ptCount val="1"/>
                      <c:pt idx="0">
                        <c:v>1 na…</c:v>
                      </c:pt>
                    </c:strCache>
                  </c:strRef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wykres_liniowy!$C$6:$L$6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485.9585492227979</c:v>
                      </c:pt>
                      <c:pt idx="1">
                        <c:v>484.65616797900259</c:v>
                      </c:pt>
                      <c:pt idx="2">
                        <c:v>539.14950634696754</c:v>
                      </c:pt>
                      <c:pt idx="3">
                        <c:v>729.54990925589846</c:v>
                      </c:pt>
                      <c:pt idx="4">
                        <c:v>822.41101694915255</c:v>
                      </c:pt>
                      <c:pt idx="5">
                        <c:v>711.48766603415561</c:v>
                      </c:pt>
                      <c:pt idx="6">
                        <c:v>702.19169960474312</c:v>
                      </c:pt>
                      <c:pt idx="7">
                        <c:v>515.56920684292379</c:v>
                      </c:pt>
                      <c:pt idx="8">
                        <c:v>534.38178633975485</c:v>
                      </c:pt>
                      <c:pt idx="9">
                        <c:v>434.53110047846894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6344-4D74-B043-969AE4EA76DC}"/>
                  </c:ext>
                </c:extLst>
              </c15:ser>
            </c15:filteredScatterSeries>
          </c:ext>
        </c:extLst>
      </c:scatterChart>
      <c:valAx>
        <c:axId val="1727041423"/>
        <c:scaling>
          <c:orientation val="minMax"/>
          <c:max val="2023"/>
          <c:min val="2014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aleway" pitchFamily="2" charset="-18"/>
                <a:ea typeface="+mn-ea"/>
                <a:cs typeface="+mn-cs"/>
              </a:defRPr>
            </a:pPr>
            <a:endParaRPr lang="pl-PL"/>
          </a:p>
        </c:txPr>
        <c:crossAx val="1727053903"/>
        <c:crosses val="autoZero"/>
        <c:crossBetween val="midCat"/>
      </c:valAx>
      <c:valAx>
        <c:axId val="1727053903"/>
        <c:scaling>
          <c:orientation val="minMax"/>
          <c:max val="3.0000000000000009E-3"/>
          <c:min val="5.0000000000000012E-4"/>
        </c:scaling>
        <c:delete val="1"/>
        <c:axPos val="l"/>
        <c:numFmt formatCode="0.00%" sourceLinked="1"/>
        <c:majorTickMark val="out"/>
        <c:minorTickMark val="none"/>
        <c:tickLblPos val="nextTo"/>
        <c:crossAx val="17270414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ptos" panose="020B0004020202020204" pitchFamily="34" charset="0"/>
                <a:ea typeface="+mn-ea"/>
                <a:cs typeface="+mn-cs"/>
              </a:defRPr>
            </a:pPr>
            <a:r>
              <a:rPr lang="pl-PL" b="1">
                <a:latin typeface="Raleway" pitchFamily="2" charset="-18"/>
              </a:rPr>
              <a:t>Liczba dzieci opuszczonych</a:t>
            </a:r>
            <a:r>
              <a:rPr lang="pl-PL" b="1" baseline="0">
                <a:latin typeface="Raleway" pitchFamily="2" charset="-18"/>
              </a:rPr>
              <a:t> zaraz po urodzeniu </a:t>
            </a:r>
          </a:p>
          <a:p>
            <a:pPr algn="l">
              <a:defRPr>
                <a:latin typeface="Aptos" panose="020B0004020202020204" pitchFamily="34" charset="0"/>
              </a:defRPr>
            </a:pPr>
            <a:r>
              <a:rPr lang="pl-PL" b="1" baseline="0">
                <a:latin typeface="Raleway" pitchFamily="2" charset="-18"/>
              </a:rPr>
              <a:t>wzrosła w ostatnich 5 latach o 1/3...</a:t>
            </a:r>
            <a:endParaRPr lang="en-US" b="1">
              <a:latin typeface="Raleway" pitchFamily="2" charset="-18"/>
            </a:endParaRPr>
          </a:p>
        </c:rich>
      </c:tx>
      <c:layout>
        <c:manualLayout>
          <c:xMode val="edge"/>
          <c:yMode val="edge"/>
          <c:x val="3.7819104526594788E-2"/>
          <c:y val="1.388888888888888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ptos" panose="020B0004020202020204" pitchFamily="34" charset="0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2.459627425426808E-2"/>
          <c:y val="0.25083333333333335"/>
          <c:w val="0.95080745149146384"/>
          <c:h val="0.54028579760863227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wykres_liniowy!$B$4</c:f>
              <c:strCache>
                <c:ptCount val="1"/>
                <c:pt idx="0">
                  <c:v>Opuszczone</c:v>
                </c:pt>
              </c:strCache>
              <c:extLst xmlns:c15="http://schemas.microsoft.com/office/drawing/2012/chart"/>
            </c:strRef>
          </c:tx>
          <c:spPr>
            <a:solidFill>
              <a:srgbClr val="315CA8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aleway" pitchFamily="2" charset="-18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wykres_liniowy!$C$2:$L$2</c:f>
              <c:numCache>
                <c:formatCode>General</c:formatCod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numCache>
              <c:extLst xmlns:c15="http://schemas.microsoft.com/office/drawing/2012/chart"/>
            </c:numRef>
          </c:cat>
          <c:val>
            <c:numRef>
              <c:f>wykres_liniowy!$C$4:$L$4</c:f>
              <c:numCache>
                <c:formatCode>General</c:formatCode>
                <c:ptCount val="10"/>
                <c:pt idx="0">
                  <c:v>772</c:v>
                </c:pt>
                <c:pt idx="1">
                  <c:v>762</c:v>
                </c:pt>
                <c:pt idx="2">
                  <c:v>709</c:v>
                </c:pt>
                <c:pt idx="3">
                  <c:v>551</c:v>
                </c:pt>
                <c:pt idx="4">
                  <c:v>472</c:v>
                </c:pt>
                <c:pt idx="5">
                  <c:v>527</c:v>
                </c:pt>
                <c:pt idx="6">
                  <c:v>506</c:v>
                </c:pt>
                <c:pt idx="7">
                  <c:v>643</c:v>
                </c:pt>
                <c:pt idx="8">
                  <c:v>571</c:v>
                </c:pt>
                <c:pt idx="9">
                  <c:v>627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71A0-4460-9808-CBEE1C6A88E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68"/>
        <c:overlap val="-64"/>
        <c:axId val="1477739039"/>
        <c:axId val="1477731359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wykres_liniowy!$B$3</c15:sqref>
                        </c15:formulaRef>
                      </c:ext>
                    </c:extLst>
                    <c:strCache>
                      <c:ptCount val="1"/>
                      <c:pt idx="0">
                        <c:v>Urodzenia ogółem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wykres_liniowy!$C$3:$L$3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0">
                        <c:v>375.16</c:v>
                      </c:pt>
                      <c:pt idx="1">
                        <c:v>369.30799999999999</c:v>
                      </c:pt>
                      <c:pt idx="2">
                        <c:v>382.25700000000001</c:v>
                      </c:pt>
                      <c:pt idx="3">
                        <c:v>401.98200000000003</c:v>
                      </c:pt>
                      <c:pt idx="4">
                        <c:v>388.178</c:v>
                      </c:pt>
                      <c:pt idx="5">
                        <c:v>374.95400000000001</c:v>
                      </c:pt>
                      <c:pt idx="6">
                        <c:v>355.30900000000003</c:v>
                      </c:pt>
                      <c:pt idx="7">
                        <c:v>331.51100000000002</c:v>
                      </c:pt>
                      <c:pt idx="8">
                        <c:v>305.13200000000001</c:v>
                      </c:pt>
                      <c:pt idx="9">
                        <c:v>272.45100000000002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71A0-4460-9808-CBEE1C6A88ED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wykres_liniowy!$B$5</c15:sqref>
                        </c15:formulaRef>
                      </c:ext>
                    </c:extLst>
                    <c:strCache>
                      <c:ptCount val="1"/>
                      <c:pt idx="0">
                        <c:v>% opuszczonych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wykres_liniowy!$C$5:$L$5</c15:sqref>
                        </c15:formulaRef>
                      </c:ext>
                    </c:extLst>
                    <c:numCache>
                      <c:formatCode>0.00%</c:formatCode>
                      <c:ptCount val="10"/>
                      <c:pt idx="0">
                        <c:v>2.0577886768312187E-3</c:v>
                      </c:pt>
                      <c:pt idx="1">
                        <c:v>2.0633184225632806E-3</c:v>
                      </c:pt>
                      <c:pt idx="2">
                        <c:v>1.8547730976803563E-3</c:v>
                      </c:pt>
                      <c:pt idx="3">
                        <c:v>1.3707081411605494E-3</c:v>
                      </c:pt>
                      <c:pt idx="4">
                        <c:v>1.2159370185842577E-3</c:v>
                      </c:pt>
                      <c:pt idx="5">
                        <c:v>1.40550574203769E-3</c:v>
                      </c:pt>
                      <c:pt idx="6">
                        <c:v>1.4241125330346262E-3</c:v>
                      </c:pt>
                      <c:pt idx="7">
                        <c:v>1.9396038140514192E-3</c:v>
                      </c:pt>
                      <c:pt idx="8">
                        <c:v>1.8713212642397388E-3</c:v>
                      </c:pt>
                      <c:pt idx="9">
                        <c:v>2.3013312485547859E-3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71A0-4460-9808-CBEE1C6A88ED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wykres_liniowy!$B$6</c15:sqref>
                        </c15:formulaRef>
                      </c:ext>
                    </c:extLst>
                    <c:strCache>
                      <c:ptCount val="1"/>
                      <c:pt idx="0">
                        <c:v>1 na…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wykres_liniowy!$C$6:$L$6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485.9585492227979</c:v>
                      </c:pt>
                      <c:pt idx="1">
                        <c:v>484.65616797900259</c:v>
                      </c:pt>
                      <c:pt idx="2">
                        <c:v>539.14950634696754</c:v>
                      </c:pt>
                      <c:pt idx="3">
                        <c:v>729.54990925589846</c:v>
                      </c:pt>
                      <c:pt idx="4">
                        <c:v>822.41101694915255</c:v>
                      </c:pt>
                      <c:pt idx="5">
                        <c:v>711.48766603415561</c:v>
                      </c:pt>
                      <c:pt idx="6">
                        <c:v>702.19169960474312</c:v>
                      </c:pt>
                      <c:pt idx="7">
                        <c:v>515.56920684292379</c:v>
                      </c:pt>
                      <c:pt idx="8">
                        <c:v>534.38178633975485</c:v>
                      </c:pt>
                      <c:pt idx="9">
                        <c:v>434.53110047846894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1A0-4460-9808-CBEE1C6A88ED}"/>
                  </c:ext>
                </c:extLst>
              </c15:ser>
            </c15:filteredBarSeries>
          </c:ext>
        </c:extLst>
      </c:barChart>
      <c:catAx>
        <c:axId val="14777390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aleway" pitchFamily="2" charset="-18"/>
                <a:ea typeface="+mn-ea"/>
                <a:cs typeface="+mn-cs"/>
              </a:defRPr>
            </a:pPr>
            <a:endParaRPr lang="pl-PL"/>
          </a:p>
        </c:txPr>
        <c:crossAx val="1477731359"/>
        <c:crosses val="autoZero"/>
        <c:auto val="1"/>
        <c:lblAlgn val="ctr"/>
        <c:lblOffset val="100"/>
        <c:noMultiLvlLbl val="0"/>
      </c:catAx>
      <c:valAx>
        <c:axId val="1477731359"/>
        <c:scaling>
          <c:orientation val="minMax"/>
          <c:max val="1000"/>
        </c:scaling>
        <c:delete val="1"/>
        <c:axPos val="l"/>
        <c:numFmt formatCode="General" sourceLinked="1"/>
        <c:majorTickMark val="none"/>
        <c:minorTickMark val="none"/>
        <c:tickLblPos val="nextTo"/>
        <c:crossAx val="14777390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ptos" panose="020B0004020202020204" pitchFamily="34" charset="0"/>
                <a:ea typeface="+mn-ea"/>
                <a:cs typeface="+mn-cs"/>
              </a:defRPr>
            </a:pPr>
            <a:r>
              <a:rPr lang="pl-PL" b="1">
                <a:latin typeface="Raleway" pitchFamily="2" charset="-18"/>
              </a:rPr>
              <a:t>Procent noworodków opuszczonych po urodzeniu</a:t>
            </a:r>
          </a:p>
          <a:p>
            <a:pPr algn="l">
              <a:defRPr b="1">
                <a:latin typeface="Aptos" panose="020B0004020202020204" pitchFamily="34" charset="0"/>
              </a:defRPr>
            </a:pPr>
            <a:r>
              <a:rPr lang="pl-PL" b="1">
                <a:latin typeface="Raleway" pitchFamily="2" charset="-18"/>
              </a:rPr>
              <a:t>w zależności od województwa </a:t>
            </a:r>
          </a:p>
          <a:p>
            <a:pPr algn="l">
              <a:defRPr b="1">
                <a:latin typeface="Aptos" panose="020B0004020202020204" pitchFamily="34" charset="0"/>
              </a:defRPr>
            </a:pPr>
            <a:r>
              <a:rPr lang="pl-PL" b="1">
                <a:latin typeface="Raleway" pitchFamily="2" charset="-18"/>
              </a:rPr>
              <a:t>[</a:t>
            </a:r>
            <a:r>
              <a:rPr lang="pl-PL" b="1" baseline="0">
                <a:latin typeface="Raleway" pitchFamily="2" charset="-18"/>
              </a:rPr>
              <a:t>średnia z lat 2014-2023]</a:t>
            </a:r>
            <a:endParaRPr lang="en-US" b="1">
              <a:latin typeface="Raleway" pitchFamily="2" charset="-18"/>
            </a:endParaRPr>
          </a:p>
        </c:rich>
      </c:tx>
      <c:layout>
        <c:manualLayout>
          <c:xMode val="edge"/>
          <c:yMode val="edge"/>
          <c:x val="2.0480488415334324E-2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ptos" panose="020B0004020202020204" pitchFamily="34" charset="0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0.20257077581320637"/>
          <c:y val="0.21681242589207925"/>
          <c:w val="0.73323651848603533"/>
          <c:h val="0.6667112133063433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wykres_liniowy!$C$34</c:f>
              <c:strCache>
                <c:ptCount val="1"/>
                <c:pt idx="0">
                  <c:v>Średnia z 10 lat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1.1067707879441113E-2"/>
                  <c:y val="-2.7732466857518447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rgbClr val="00B050"/>
                      </a:solidFill>
                      <a:latin typeface="Raleway" pitchFamily="2" charset="-18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694B-4E8B-97A1-E11F95856847}"/>
                </c:ext>
              </c:extLst>
            </c:dLbl>
            <c:dLbl>
              <c:idx val="1"/>
              <c:layout>
                <c:manualLayout>
                  <c:x val="1.7708332607105783E-2"/>
                  <c:y val="-1.0168453714245082E-1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694B-4E8B-97A1-E11F95856847}"/>
                </c:ext>
              </c:extLst>
            </c:dLbl>
            <c:dLbl>
              <c:idx val="2"/>
              <c:layout>
                <c:manualLayout>
                  <c:x val="1.7708332607105703E-2"/>
                  <c:y val="-1.0168453714245082E-1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694B-4E8B-97A1-E11F95856847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694B-4E8B-97A1-E11F95856847}"/>
                </c:ext>
              </c:extLst>
            </c:dLbl>
            <c:dLbl>
              <c:idx val="4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94B-4E8B-97A1-E11F95856847}"/>
                </c:ext>
              </c:extLst>
            </c:dLbl>
            <c:dLbl>
              <c:idx val="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94B-4E8B-97A1-E11F95856847}"/>
                </c:ext>
              </c:extLst>
            </c:dLbl>
            <c:dLbl>
              <c:idx val="6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94B-4E8B-97A1-E11F95856847}"/>
                </c:ext>
              </c:extLst>
            </c:dLbl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694B-4E8B-97A1-E11F95856847}"/>
                </c:ext>
              </c:extLst>
            </c:dLbl>
            <c:dLbl>
              <c:idx val="8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94B-4E8B-97A1-E11F95856847}"/>
                </c:ext>
              </c:extLst>
            </c:dLbl>
            <c:dLbl>
              <c:idx val="9"/>
              <c:layout>
                <c:manualLayout>
                  <c:x val="2.6562498910658674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694B-4E8B-97A1-E11F95856847}"/>
                </c:ext>
              </c:extLst>
            </c:dLbl>
            <c:dLbl>
              <c:idx val="1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694B-4E8B-97A1-E11F95856847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94B-4E8B-97A1-E11F95856847}"/>
                </c:ext>
              </c:extLst>
            </c:dLbl>
            <c:dLbl>
              <c:idx val="1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94B-4E8B-97A1-E11F95856847}"/>
                </c:ext>
              </c:extLst>
            </c:dLbl>
            <c:dLbl>
              <c:idx val="1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94B-4E8B-97A1-E11F95856847}"/>
                </c:ext>
              </c:extLst>
            </c:dLbl>
            <c:dLbl>
              <c:idx val="14"/>
              <c:layout>
                <c:manualLayout>
                  <c:x val="1.3281249455329174E-2"/>
                  <c:y val="-5.084226857122541E-1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694B-4E8B-97A1-E11F95856847}"/>
                </c:ext>
              </c:extLst>
            </c:dLbl>
            <c:dLbl>
              <c:idx val="15"/>
              <c:layout>
                <c:manualLayout>
                  <c:x val="1.9921874182994005E-2"/>
                  <c:y val="0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694B-4E8B-97A1-E11F95856847}"/>
                </c:ext>
              </c:extLst>
            </c:dLbl>
            <c:dLbl>
              <c:idx val="1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rgbClr val="FF0000"/>
                      </a:solidFill>
                      <a:latin typeface="Raleway" pitchFamily="2" charset="-18"/>
                      <a:ea typeface="+mn-ea"/>
                      <a:cs typeface="+mn-cs"/>
                    </a:defRPr>
                  </a:pPr>
                  <a:endParaRPr lang="pl-PL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11-694B-4E8B-97A1-E11F9585684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aleway" pitchFamily="2" charset="-18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errBars>
            <c:errBarType val="minus"/>
            <c:errValType val="percentage"/>
            <c:noEndCap val="1"/>
            <c:val val="100"/>
            <c:spPr>
              <a:noFill/>
              <a:ln w="9525" cap="sq" cmpd="sng" algn="ctr">
                <a:solidFill>
                  <a:srgbClr val="0070C0"/>
                </a:solidFill>
                <a:round/>
                <a:headEnd type="oval"/>
              </a:ln>
              <a:effectLst/>
            </c:spPr>
          </c:errBars>
          <c:cat>
            <c:strRef>
              <c:f>wykres_liniowy!$B$35:$B$51</c:f>
              <c:strCache>
                <c:ptCount val="17"/>
                <c:pt idx="0">
                  <c:v>Podkarpackie</c:v>
                </c:pt>
                <c:pt idx="1">
                  <c:v>Lubelskie</c:v>
                </c:pt>
                <c:pt idx="2">
                  <c:v>Świętokrz.</c:v>
                </c:pt>
                <c:pt idx="3">
                  <c:v>Podlaskie</c:v>
                </c:pt>
                <c:pt idx="4">
                  <c:v>Mazowieckie</c:v>
                </c:pt>
                <c:pt idx="5">
                  <c:v>Małopolsk.</c:v>
                </c:pt>
                <c:pt idx="6">
                  <c:v>Wlkpolskie</c:v>
                </c:pt>
                <c:pt idx="7">
                  <c:v>Pomorskie</c:v>
                </c:pt>
                <c:pt idx="8">
                  <c:v>Warm.-Mazur.</c:v>
                </c:pt>
                <c:pt idx="9">
                  <c:v>POLSKA</c:v>
                </c:pt>
                <c:pt idx="10">
                  <c:v>Śląskie</c:v>
                </c:pt>
                <c:pt idx="11">
                  <c:v>Opolskie</c:v>
                </c:pt>
                <c:pt idx="12">
                  <c:v>Łódzkie</c:v>
                </c:pt>
                <c:pt idx="13">
                  <c:v>Kujaw.-Pomorsk.</c:v>
                </c:pt>
                <c:pt idx="14">
                  <c:v>Lubuskie</c:v>
                </c:pt>
                <c:pt idx="15">
                  <c:v>Dolnośląsk.</c:v>
                </c:pt>
                <c:pt idx="16">
                  <c:v>Zach.-Pomorskie</c:v>
                </c:pt>
              </c:strCache>
            </c:strRef>
          </c:cat>
          <c:val>
            <c:numRef>
              <c:f>wykres_liniowy!$C$35:$C$51</c:f>
              <c:numCache>
                <c:formatCode>0.00%</c:formatCode>
                <c:ptCount val="17"/>
                <c:pt idx="0">
                  <c:v>2.4089683751056992E-4</c:v>
                </c:pt>
                <c:pt idx="1">
                  <c:v>9.0196452322153348E-4</c:v>
                </c:pt>
                <c:pt idx="2">
                  <c:v>9.4721863956419663E-4</c:v>
                </c:pt>
                <c:pt idx="3">
                  <c:v>1.0586274962179653E-3</c:v>
                </c:pt>
                <c:pt idx="4">
                  <c:v>1.1670188904249037E-3</c:v>
                </c:pt>
                <c:pt idx="5">
                  <c:v>1.2318797807782662E-3</c:v>
                </c:pt>
                <c:pt idx="6">
                  <c:v>1.3247546311671704E-3</c:v>
                </c:pt>
                <c:pt idx="7">
                  <c:v>1.4820892530647914E-3</c:v>
                </c:pt>
                <c:pt idx="8">
                  <c:v>1.7489413730159616E-3</c:v>
                </c:pt>
                <c:pt idx="9">
                  <c:v>1.7504399958737922E-3</c:v>
                </c:pt>
                <c:pt idx="10">
                  <c:v>1.9231142949620913E-3</c:v>
                </c:pt>
                <c:pt idx="11">
                  <c:v>2.0153544002674264E-3</c:v>
                </c:pt>
                <c:pt idx="12">
                  <c:v>2.0232222880409889E-3</c:v>
                </c:pt>
                <c:pt idx="13">
                  <c:v>2.2655997659950401E-3</c:v>
                </c:pt>
                <c:pt idx="14">
                  <c:v>3.6647249907979101E-3</c:v>
                </c:pt>
                <c:pt idx="15">
                  <c:v>3.7797154240677409E-3</c:v>
                </c:pt>
                <c:pt idx="16">
                  <c:v>4.6323800503056366E-3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4B-4E8B-97A1-E11F9585684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71"/>
        <c:axId val="1705817824"/>
        <c:axId val="1705797664"/>
      </c:barChart>
      <c:catAx>
        <c:axId val="17058178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rgbClr val="315CA8"/>
                </a:solidFill>
                <a:latin typeface="Raleway" pitchFamily="2" charset="-18"/>
                <a:ea typeface="+mn-ea"/>
                <a:cs typeface="+mn-cs"/>
              </a:defRPr>
            </a:pPr>
            <a:endParaRPr lang="pl-PL"/>
          </a:p>
        </c:txPr>
        <c:crossAx val="1705797664"/>
        <c:crosses val="autoZero"/>
        <c:auto val="1"/>
        <c:lblAlgn val="ctr"/>
        <c:lblOffset val="100"/>
        <c:noMultiLvlLbl val="0"/>
      </c:catAx>
      <c:valAx>
        <c:axId val="1705797664"/>
        <c:scaling>
          <c:orientation val="minMax"/>
        </c:scaling>
        <c:delete val="1"/>
        <c:axPos val="b"/>
        <c:numFmt formatCode="0.00%" sourceLinked="1"/>
        <c:majorTickMark val="none"/>
        <c:minorTickMark val="none"/>
        <c:tickLblPos val="nextTo"/>
        <c:crossAx val="1705817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ptos" panose="020B0004020202020204" pitchFamily="34" charset="0"/>
                <a:ea typeface="+mn-ea"/>
                <a:cs typeface="+mn-cs"/>
              </a:defRPr>
            </a:pPr>
            <a:r>
              <a:rPr lang="pl-PL" b="1">
                <a:latin typeface="Raleway" pitchFamily="2" charset="-18"/>
              </a:rPr>
              <a:t>... ale liczba noworodków w Polsce w tym samym</a:t>
            </a:r>
            <a:r>
              <a:rPr lang="pl-PL" b="1" baseline="0">
                <a:latin typeface="Raleway" pitchFamily="2" charset="-18"/>
              </a:rPr>
              <a:t> czasie... spadła o prawie 1/3</a:t>
            </a:r>
            <a:endParaRPr lang="en-US" b="1">
              <a:latin typeface="Raleway" pitchFamily="2" charset="-18"/>
            </a:endParaRPr>
          </a:p>
        </c:rich>
      </c:tx>
      <c:layout>
        <c:manualLayout>
          <c:xMode val="edge"/>
          <c:yMode val="edge"/>
          <c:x val="3.7819117673747855E-2"/>
          <c:y val="5.72749680154550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ptos" panose="020B0004020202020204" pitchFamily="34" charset="0"/>
              <a:ea typeface="+mn-ea"/>
              <a:cs typeface="+mn-cs"/>
            </a:defRPr>
          </a:pPr>
          <a:endParaRPr lang="pl-PL"/>
        </a:p>
      </c:txPr>
    </c:title>
    <c:autoTitleDeleted val="0"/>
    <c:plotArea>
      <c:layout>
        <c:manualLayout>
          <c:layoutTarget val="inner"/>
          <c:xMode val="edge"/>
          <c:yMode val="edge"/>
          <c:x val="2.459627425426808E-2"/>
          <c:y val="0.25083333333333335"/>
          <c:w val="0.95080745149146384"/>
          <c:h val="0.5402857976086322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wykres_liniowy!$B$3</c:f>
              <c:strCache>
                <c:ptCount val="1"/>
                <c:pt idx="0">
                  <c:v>Urodzenia ogółem</c:v>
                </c:pt>
              </c:strCache>
              <c:extLst xmlns:c15="http://schemas.microsoft.com/office/drawing/2012/chart"/>
            </c:strRef>
          </c:tx>
          <c:spPr>
            <a:solidFill>
              <a:srgbClr val="E4007E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Raleway" pitchFamily="2" charset="-18"/>
                    <a:ea typeface="+mn-ea"/>
                    <a:cs typeface="+mn-cs"/>
                  </a:defRPr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wykres_liniowy!$C$2:$L$2</c:f>
              <c:numCache>
                <c:formatCode>General</c:formatCod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numCache>
              <c:extLst xmlns:c15="http://schemas.microsoft.com/office/drawing/2012/chart"/>
            </c:numRef>
          </c:cat>
          <c:val>
            <c:numRef>
              <c:f>wykres_liniowy!$C$3:$L$3</c:f>
              <c:numCache>
                <c:formatCode>#,##0</c:formatCode>
                <c:ptCount val="10"/>
                <c:pt idx="0">
                  <c:v>375.16</c:v>
                </c:pt>
                <c:pt idx="1">
                  <c:v>369.30799999999999</c:v>
                </c:pt>
                <c:pt idx="2">
                  <c:v>382.25700000000001</c:v>
                </c:pt>
                <c:pt idx="3">
                  <c:v>401.98200000000003</c:v>
                </c:pt>
                <c:pt idx="4">
                  <c:v>388.178</c:v>
                </c:pt>
                <c:pt idx="5">
                  <c:v>374.95400000000001</c:v>
                </c:pt>
                <c:pt idx="6">
                  <c:v>355.30900000000003</c:v>
                </c:pt>
                <c:pt idx="7">
                  <c:v>331.51100000000002</c:v>
                </c:pt>
                <c:pt idx="8">
                  <c:v>305.13200000000001</c:v>
                </c:pt>
                <c:pt idx="9">
                  <c:v>272.45100000000002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8130-409E-9C7B-A918F3474FC2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68"/>
        <c:overlap val="-64"/>
        <c:axId val="1477739039"/>
        <c:axId val="1477731359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wykres_liniowy!$B$4</c15:sqref>
                        </c15:formulaRef>
                      </c:ext>
                    </c:extLst>
                    <c:strCache>
                      <c:ptCount val="1"/>
                      <c:pt idx="0">
                        <c:v>Opuszczone</c:v>
                      </c:pt>
                    </c:strCache>
                  </c:strRef>
                </c:tx>
                <c:spPr>
                  <a:solidFill>
                    <a:srgbClr val="315CA8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Raleway" pitchFamily="2" charset="-18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wykres_liniowy!$C$4:$L$4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772</c:v>
                      </c:pt>
                      <c:pt idx="1">
                        <c:v>762</c:v>
                      </c:pt>
                      <c:pt idx="2">
                        <c:v>709</c:v>
                      </c:pt>
                      <c:pt idx="3">
                        <c:v>551</c:v>
                      </c:pt>
                      <c:pt idx="4">
                        <c:v>472</c:v>
                      </c:pt>
                      <c:pt idx="5">
                        <c:v>527</c:v>
                      </c:pt>
                      <c:pt idx="6">
                        <c:v>506</c:v>
                      </c:pt>
                      <c:pt idx="7">
                        <c:v>643</c:v>
                      </c:pt>
                      <c:pt idx="8">
                        <c:v>571</c:v>
                      </c:pt>
                      <c:pt idx="9">
                        <c:v>627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8130-409E-9C7B-A918F3474FC2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wykres_liniowy!$B$5</c15:sqref>
                        </c15:formulaRef>
                      </c:ext>
                    </c:extLst>
                    <c:strCache>
                      <c:ptCount val="1"/>
                      <c:pt idx="0">
                        <c:v>% opuszczonych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wykres_liniowy!$C$5:$L$5</c15:sqref>
                        </c15:formulaRef>
                      </c:ext>
                    </c:extLst>
                    <c:numCache>
                      <c:formatCode>0.00%</c:formatCode>
                      <c:ptCount val="10"/>
                      <c:pt idx="0">
                        <c:v>2.0577886768312187E-3</c:v>
                      </c:pt>
                      <c:pt idx="1">
                        <c:v>2.0633184225632806E-3</c:v>
                      </c:pt>
                      <c:pt idx="2">
                        <c:v>1.8547730976803563E-3</c:v>
                      </c:pt>
                      <c:pt idx="3">
                        <c:v>1.3707081411605494E-3</c:v>
                      </c:pt>
                      <c:pt idx="4">
                        <c:v>1.2159370185842577E-3</c:v>
                      </c:pt>
                      <c:pt idx="5">
                        <c:v>1.40550574203769E-3</c:v>
                      </c:pt>
                      <c:pt idx="6">
                        <c:v>1.4241125330346262E-3</c:v>
                      </c:pt>
                      <c:pt idx="7">
                        <c:v>1.9396038140514192E-3</c:v>
                      </c:pt>
                      <c:pt idx="8">
                        <c:v>1.8713212642397388E-3</c:v>
                      </c:pt>
                      <c:pt idx="9">
                        <c:v>2.3013312485547859E-3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8130-409E-9C7B-A918F3474FC2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wykres_liniowy!$B$6</c15:sqref>
                        </c15:formulaRef>
                      </c:ext>
                    </c:extLst>
                    <c:strCache>
                      <c:ptCount val="1"/>
                      <c:pt idx="0">
                        <c:v>1 na…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wykres_liniowy!$C$6:$L$6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485.9585492227979</c:v>
                      </c:pt>
                      <c:pt idx="1">
                        <c:v>484.65616797900259</c:v>
                      </c:pt>
                      <c:pt idx="2">
                        <c:v>539.14950634696754</c:v>
                      </c:pt>
                      <c:pt idx="3">
                        <c:v>729.54990925589846</c:v>
                      </c:pt>
                      <c:pt idx="4">
                        <c:v>822.41101694915255</c:v>
                      </c:pt>
                      <c:pt idx="5">
                        <c:v>711.48766603415561</c:v>
                      </c:pt>
                      <c:pt idx="6">
                        <c:v>702.19169960474312</c:v>
                      </c:pt>
                      <c:pt idx="7">
                        <c:v>515.56920684292379</c:v>
                      </c:pt>
                      <c:pt idx="8">
                        <c:v>534.38178633975485</c:v>
                      </c:pt>
                      <c:pt idx="9">
                        <c:v>434.53110047846894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8130-409E-9C7B-A918F3474FC2}"/>
                  </c:ext>
                </c:extLst>
              </c15:ser>
            </c15:filteredBarSeries>
          </c:ext>
        </c:extLst>
      </c:barChart>
      <c:catAx>
        <c:axId val="14777390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Raleway" pitchFamily="2" charset="-18"/>
                <a:ea typeface="+mn-ea"/>
                <a:cs typeface="+mn-cs"/>
              </a:defRPr>
            </a:pPr>
            <a:endParaRPr lang="pl-PL"/>
          </a:p>
        </c:txPr>
        <c:crossAx val="1477731359"/>
        <c:crosses val="autoZero"/>
        <c:auto val="1"/>
        <c:lblAlgn val="ctr"/>
        <c:lblOffset val="100"/>
        <c:noMultiLvlLbl val="0"/>
      </c:catAx>
      <c:valAx>
        <c:axId val="1477731359"/>
        <c:scaling>
          <c:orientation val="minMax"/>
          <c:max val="500"/>
        </c:scaling>
        <c:delete val="1"/>
        <c:axPos val="l"/>
        <c:numFmt formatCode="#,##0" sourceLinked="1"/>
        <c:majorTickMark val="out"/>
        <c:minorTickMark val="none"/>
        <c:tickLblPos val="nextTo"/>
        <c:crossAx val="14777390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wykres_liniowy!$B$3</c:f>
              <c:strCache>
                <c:ptCount val="1"/>
                <c:pt idx="0">
                  <c:v>Urodzenia ogółem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ptos" panose="020B0004020202020204" pitchFamily="34" charset="0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wykres_liniowy!$C$2:$L$2</c:f>
              <c:numCache>
                <c:formatCode>General</c:formatCod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numCache>
            </c:numRef>
          </c:cat>
          <c:val>
            <c:numRef>
              <c:f>wykres_liniowy!$C$3:$L$3</c:f>
              <c:numCache>
                <c:formatCode>#,##0</c:formatCode>
                <c:ptCount val="10"/>
                <c:pt idx="0">
                  <c:v>375.16</c:v>
                </c:pt>
                <c:pt idx="1">
                  <c:v>369.30799999999999</c:v>
                </c:pt>
                <c:pt idx="2">
                  <c:v>382.25700000000001</c:v>
                </c:pt>
                <c:pt idx="3">
                  <c:v>401.98200000000003</c:v>
                </c:pt>
                <c:pt idx="4">
                  <c:v>388.178</c:v>
                </c:pt>
                <c:pt idx="5">
                  <c:v>374.95400000000001</c:v>
                </c:pt>
                <c:pt idx="6">
                  <c:v>355.30900000000003</c:v>
                </c:pt>
                <c:pt idx="7">
                  <c:v>331.51100000000002</c:v>
                </c:pt>
                <c:pt idx="8">
                  <c:v>305.13200000000001</c:v>
                </c:pt>
                <c:pt idx="9">
                  <c:v>272.45100000000002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A6-434C-9D5C-568EB8BB3A0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558434751"/>
        <c:axId val="1558436191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wykres_liniowy!$B$4</c15:sqref>
                        </c15:formulaRef>
                      </c:ext>
                    </c:extLst>
                    <c:strCache>
                      <c:ptCount val="1"/>
                      <c:pt idx="0">
                        <c:v>Opuszczone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numRef>
                    <c:extLst>
                      <c:ext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wykres_liniowy!$C$4:$L$4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772</c:v>
                      </c:pt>
                      <c:pt idx="1">
                        <c:v>762</c:v>
                      </c:pt>
                      <c:pt idx="2">
                        <c:v>709</c:v>
                      </c:pt>
                      <c:pt idx="3">
                        <c:v>551</c:v>
                      </c:pt>
                      <c:pt idx="4">
                        <c:v>472</c:v>
                      </c:pt>
                      <c:pt idx="5">
                        <c:v>527</c:v>
                      </c:pt>
                      <c:pt idx="6">
                        <c:v>506</c:v>
                      </c:pt>
                      <c:pt idx="7">
                        <c:v>643</c:v>
                      </c:pt>
                      <c:pt idx="8">
                        <c:v>571</c:v>
                      </c:pt>
                      <c:pt idx="9">
                        <c:v>627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F6A6-434C-9D5C-568EB8BB3A02}"/>
                  </c:ext>
                </c:extLst>
              </c15:ser>
            </c15:filteredBarSeries>
          </c:ext>
        </c:extLst>
      </c:barChart>
      <c:lineChart>
        <c:grouping val="standard"/>
        <c:varyColors val="0"/>
        <c:ser>
          <c:idx val="2"/>
          <c:order val="2"/>
          <c:tx>
            <c:strRef>
              <c:f>wykres_liniowy!$B$5</c:f>
              <c:strCache>
                <c:ptCount val="1"/>
                <c:pt idx="0">
                  <c:v>% opuszczonych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4.8442915373478168E-2"/>
                  <c:y val="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6A6-434C-9D5C-568EB8BB3A02}"/>
                </c:ext>
              </c:extLst>
            </c:dLbl>
            <c:dLbl>
              <c:idx val="1"/>
              <c:layout>
                <c:manualLayout>
                  <c:x val="-4.8442915373478189E-2"/>
                  <c:y val="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6A6-434C-9D5C-568EB8BB3A02}"/>
                </c:ext>
              </c:extLst>
            </c:dLbl>
            <c:dLbl>
              <c:idx val="2"/>
              <c:layout>
                <c:manualLayout>
                  <c:x val="-5.0749720867453316E-2"/>
                  <c:y val="5.55555555555555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F6A6-434C-9D5C-568EB8BB3A02}"/>
                </c:ext>
              </c:extLst>
            </c:dLbl>
            <c:dLbl>
              <c:idx val="3"/>
              <c:layout>
                <c:manualLayout>
                  <c:x val="-4.8442915373478168E-2"/>
                  <c:y val="5.0925925925925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6A6-434C-9D5C-568EB8BB3A02}"/>
                </c:ext>
              </c:extLst>
            </c:dLbl>
            <c:dLbl>
              <c:idx val="4"/>
              <c:layout>
                <c:manualLayout>
                  <c:x val="-4.8442915373478168E-2"/>
                  <c:y val="5.555555555555546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6A6-434C-9D5C-568EB8BB3A02}"/>
                </c:ext>
              </c:extLst>
            </c:dLbl>
            <c:dLbl>
              <c:idx val="5"/>
              <c:layout>
                <c:manualLayout>
                  <c:x val="-4.3829304385527949E-2"/>
                  <c:y val="6.944444444444444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6A6-434C-9D5C-568EB8BB3A02}"/>
                </c:ext>
              </c:extLst>
            </c:dLbl>
            <c:dLbl>
              <c:idx val="6"/>
              <c:layout>
                <c:manualLayout>
                  <c:x val="-4.3829304385527866E-2"/>
                  <c:y val="5.09259259259259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F6A6-434C-9D5C-568EB8BB3A02}"/>
                </c:ext>
              </c:extLst>
            </c:dLbl>
            <c:dLbl>
              <c:idx val="7"/>
              <c:layout>
                <c:manualLayout>
                  <c:x val="-4.6136109879503014E-2"/>
                  <c:y val="6.018518518518509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6A6-434C-9D5C-568EB8BB3A02}"/>
                </c:ext>
              </c:extLst>
            </c:dLbl>
            <c:dLbl>
              <c:idx val="8"/>
              <c:layout>
                <c:manualLayout>
                  <c:x val="-4.1522498891552712E-2"/>
                  <c:y val="6.481481481481481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F6A6-434C-9D5C-568EB8BB3A02}"/>
                </c:ext>
              </c:extLst>
            </c:dLbl>
            <c:dLbl>
              <c:idx val="9"/>
              <c:layout>
                <c:manualLayout>
                  <c:x val="-5.5363331855403618E-2"/>
                  <c:y val="-3.703703703703703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6A6-434C-9D5C-568EB8BB3A02}"/>
                </c:ext>
              </c:extLst>
            </c:dLbl>
            <c:spPr>
              <a:solidFill>
                <a:srgbClr val="FF00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Aptos" panose="020B0004020202020204" pitchFamily="34" charset="0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wykres_liniowy!$C$2:$L$2</c:f>
              <c:numCache>
                <c:formatCode>General</c:formatCod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numCache>
            </c:numRef>
          </c:cat>
          <c:val>
            <c:numRef>
              <c:f>wykres_liniowy!$C$5:$L$5</c:f>
              <c:numCache>
                <c:formatCode>0.00%</c:formatCode>
                <c:ptCount val="10"/>
                <c:pt idx="0">
                  <c:v>2.0577886768312187E-3</c:v>
                </c:pt>
                <c:pt idx="1">
                  <c:v>2.0633184225632806E-3</c:v>
                </c:pt>
                <c:pt idx="2">
                  <c:v>1.8547730976803563E-3</c:v>
                </c:pt>
                <c:pt idx="3">
                  <c:v>1.3707081411605494E-3</c:v>
                </c:pt>
                <c:pt idx="4">
                  <c:v>1.2159370185842577E-3</c:v>
                </c:pt>
                <c:pt idx="5">
                  <c:v>1.40550574203769E-3</c:v>
                </c:pt>
                <c:pt idx="6">
                  <c:v>1.4241125330346262E-3</c:v>
                </c:pt>
                <c:pt idx="7">
                  <c:v>1.9396038140514192E-3</c:v>
                </c:pt>
                <c:pt idx="8">
                  <c:v>1.8713212642397388E-3</c:v>
                </c:pt>
                <c:pt idx="9">
                  <c:v>2.3013312485547859E-3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6A6-434C-9D5C-568EB8BB3A02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720638255"/>
        <c:axId val="1720638735"/>
      </c:lineChart>
      <c:catAx>
        <c:axId val="15584347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ptos" panose="020B0004020202020204" pitchFamily="34" charset="0"/>
                <a:ea typeface="+mn-ea"/>
                <a:cs typeface="+mn-cs"/>
              </a:defRPr>
            </a:pPr>
            <a:endParaRPr lang="pl-PL"/>
          </a:p>
        </c:txPr>
        <c:crossAx val="1558436191"/>
        <c:crosses val="autoZero"/>
        <c:auto val="1"/>
        <c:lblAlgn val="ctr"/>
        <c:lblOffset val="100"/>
        <c:noMultiLvlLbl val="0"/>
      </c:catAx>
      <c:valAx>
        <c:axId val="1558436191"/>
        <c:scaling>
          <c:orientation val="minMax"/>
        </c:scaling>
        <c:delete val="0"/>
        <c:axPos val="l"/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558434751"/>
        <c:crosses val="autoZero"/>
        <c:crossBetween val="between"/>
      </c:valAx>
      <c:valAx>
        <c:axId val="1720638735"/>
        <c:scaling>
          <c:orientation val="minMax"/>
          <c:max val="5.000000000000001E-3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720638255"/>
        <c:crosses val="max"/>
        <c:crossBetween val="between"/>
      </c:valAx>
      <c:catAx>
        <c:axId val="172063825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720638735"/>
        <c:crosses val="autoZero"/>
        <c:auto val="1"/>
        <c:lblAlgn val="ctr"/>
        <c:lblOffset val="100"/>
        <c:noMultiLvlLbl val="0"/>
      </c:cat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wykres_liniowy!$B$4</c:f>
              <c:strCache>
                <c:ptCount val="1"/>
                <c:pt idx="0">
                  <c:v>Opuszczone</c:v>
                </c:pt>
              </c:strCache>
              <c:extLst xmlns:c15="http://schemas.microsoft.com/office/drawing/2012/chart"/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wykres_liniowy!$C$2:$L$2</c:f>
              <c:numCache>
                <c:formatCode>General</c:formatCod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numCache>
              <c:extLst xmlns:c15="http://schemas.microsoft.com/office/drawing/2012/chart"/>
            </c:numRef>
          </c:cat>
          <c:val>
            <c:numRef>
              <c:f>wykres_liniowy!$C$4:$L$4</c:f>
              <c:numCache>
                <c:formatCode>General</c:formatCode>
                <c:ptCount val="10"/>
                <c:pt idx="0">
                  <c:v>772</c:v>
                </c:pt>
                <c:pt idx="1">
                  <c:v>762</c:v>
                </c:pt>
                <c:pt idx="2">
                  <c:v>709</c:v>
                </c:pt>
                <c:pt idx="3">
                  <c:v>551</c:v>
                </c:pt>
                <c:pt idx="4">
                  <c:v>472</c:v>
                </c:pt>
                <c:pt idx="5">
                  <c:v>527</c:v>
                </c:pt>
                <c:pt idx="6">
                  <c:v>506</c:v>
                </c:pt>
                <c:pt idx="7">
                  <c:v>643</c:v>
                </c:pt>
                <c:pt idx="8">
                  <c:v>571</c:v>
                </c:pt>
                <c:pt idx="9">
                  <c:v>627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1A15-438A-9A72-BB154EE79E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77739039"/>
        <c:axId val="1477731359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wykres_liniowy!$B$3</c15:sqref>
                        </c15:formulaRef>
                      </c:ext>
                    </c:extLst>
                    <c:strCache>
                      <c:ptCount val="1"/>
                      <c:pt idx="0">
                        <c:v>Urodzenia ogółem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wykres_liniowy!$C$3:$L$3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0">
                        <c:v>375.16</c:v>
                      </c:pt>
                      <c:pt idx="1">
                        <c:v>369.30799999999999</c:v>
                      </c:pt>
                      <c:pt idx="2">
                        <c:v>382.25700000000001</c:v>
                      </c:pt>
                      <c:pt idx="3">
                        <c:v>401.98200000000003</c:v>
                      </c:pt>
                      <c:pt idx="4">
                        <c:v>388.178</c:v>
                      </c:pt>
                      <c:pt idx="5">
                        <c:v>374.95400000000001</c:v>
                      </c:pt>
                      <c:pt idx="6">
                        <c:v>355.30900000000003</c:v>
                      </c:pt>
                      <c:pt idx="7">
                        <c:v>331.51100000000002</c:v>
                      </c:pt>
                      <c:pt idx="8">
                        <c:v>305.13200000000001</c:v>
                      </c:pt>
                      <c:pt idx="9">
                        <c:v>272.45100000000002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A15-438A-9A72-BB154EE79ED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wykres_liniowy!$B$5</c15:sqref>
                        </c15:formulaRef>
                      </c:ext>
                    </c:extLst>
                    <c:strCache>
                      <c:ptCount val="1"/>
                      <c:pt idx="0">
                        <c:v>% opuszczonych</c:v>
                      </c:pt>
                    </c:strCache>
                  </c:strRef>
                </c:tx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wykres_liniowy!$C$5:$L$5</c15:sqref>
                        </c15:formulaRef>
                      </c:ext>
                    </c:extLst>
                    <c:numCache>
                      <c:formatCode>0.00%</c:formatCode>
                      <c:ptCount val="10"/>
                      <c:pt idx="0">
                        <c:v>2.0577886768312187E-3</c:v>
                      </c:pt>
                      <c:pt idx="1">
                        <c:v>2.0633184225632806E-3</c:v>
                      </c:pt>
                      <c:pt idx="2">
                        <c:v>1.8547730976803563E-3</c:v>
                      </c:pt>
                      <c:pt idx="3">
                        <c:v>1.3707081411605494E-3</c:v>
                      </c:pt>
                      <c:pt idx="4">
                        <c:v>1.2159370185842577E-3</c:v>
                      </c:pt>
                      <c:pt idx="5">
                        <c:v>1.40550574203769E-3</c:v>
                      </c:pt>
                      <c:pt idx="6">
                        <c:v>1.4241125330346262E-3</c:v>
                      </c:pt>
                      <c:pt idx="7">
                        <c:v>1.9396038140514192E-3</c:v>
                      </c:pt>
                      <c:pt idx="8">
                        <c:v>1.8713212642397388E-3</c:v>
                      </c:pt>
                      <c:pt idx="9">
                        <c:v>2.3013312485547859E-3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1A15-438A-9A72-BB154EE79ED1}"/>
                  </c:ext>
                </c:extLst>
              </c15:ser>
            </c15:filteredBarSeries>
            <c15:filteredBa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wykres_liniowy!$B$6</c15:sqref>
                        </c15:formulaRef>
                      </c:ext>
                    </c:extLst>
                    <c:strCache>
                      <c:ptCount val="1"/>
                      <c:pt idx="0">
                        <c:v>1 na…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>
                    <a:noFill/>
                  </a:ln>
                  <a:effectLst/>
                </c:spPr>
                <c:invertIfNegative val="0"/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wykres_liniowy!$C$6:$L$6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485.9585492227979</c:v>
                      </c:pt>
                      <c:pt idx="1">
                        <c:v>484.65616797900259</c:v>
                      </c:pt>
                      <c:pt idx="2">
                        <c:v>539.14950634696754</c:v>
                      </c:pt>
                      <c:pt idx="3">
                        <c:v>729.54990925589846</c:v>
                      </c:pt>
                      <c:pt idx="4">
                        <c:v>822.41101694915255</c:v>
                      </c:pt>
                      <c:pt idx="5">
                        <c:v>711.48766603415561</c:v>
                      </c:pt>
                      <c:pt idx="6">
                        <c:v>702.19169960474312</c:v>
                      </c:pt>
                      <c:pt idx="7">
                        <c:v>515.56920684292379</c:v>
                      </c:pt>
                      <c:pt idx="8">
                        <c:v>534.38178633975485</c:v>
                      </c:pt>
                      <c:pt idx="9">
                        <c:v>434.53110047846894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1A15-438A-9A72-BB154EE79ED1}"/>
                  </c:ext>
                </c:extLst>
              </c15:ser>
            </c15:filteredBarSeries>
          </c:ext>
        </c:extLst>
      </c:barChart>
      <c:catAx>
        <c:axId val="14777390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77731359"/>
        <c:crosses val="autoZero"/>
        <c:auto val="1"/>
        <c:lblAlgn val="ctr"/>
        <c:lblOffset val="100"/>
        <c:noMultiLvlLbl val="0"/>
      </c:catAx>
      <c:valAx>
        <c:axId val="1477731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4777390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613670166229221"/>
          <c:y val="0.17171296296296298"/>
          <c:w val="0.84075218722659673"/>
          <c:h val="0.61498432487605714"/>
        </c:manualLayout>
      </c:layout>
      <c:scatterChart>
        <c:scatterStyle val="lineMarker"/>
        <c:varyColors val="0"/>
        <c:ser>
          <c:idx val="2"/>
          <c:order val="2"/>
          <c:tx>
            <c:strRef>
              <c:f>wykres_liniowy!$B$5</c:f>
              <c:strCache>
                <c:ptCount val="1"/>
                <c:pt idx="0">
                  <c:v>% opuszczonych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wykres_liniowy!$C$2:$L$2</c:f>
              <c:numCache>
                <c:formatCode>General</c:formatCode>
                <c:ptCount val="10"/>
                <c:pt idx="0">
                  <c:v>2014</c:v>
                </c:pt>
                <c:pt idx="1">
                  <c:v>2015</c:v>
                </c:pt>
                <c:pt idx="2">
                  <c:v>2016</c:v>
                </c:pt>
                <c:pt idx="3">
                  <c:v>2017</c:v>
                </c:pt>
                <c:pt idx="4">
                  <c:v>2018</c:v>
                </c:pt>
                <c:pt idx="5">
                  <c:v>2019</c:v>
                </c:pt>
                <c:pt idx="6">
                  <c:v>2020</c:v>
                </c:pt>
                <c:pt idx="7">
                  <c:v>2021</c:v>
                </c:pt>
                <c:pt idx="8">
                  <c:v>2022</c:v>
                </c:pt>
                <c:pt idx="9">
                  <c:v>2023</c:v>
                </c:pt>
              </c:numCache>
            </c:numRef>
          </c:xVal>
          <c:yVal>
            <c:numRef>
              <c:f>wykres_liniowy!$C$5:$L$5</c:f>
              <c:numCache>
                <c:formatCode>0.00%</c:formatCode>
                <c:ptCount val="10"/>
                <c:pt idx="0">
                  <c:v>2.0577886768312187E-3</c:v>
                </c:pt>
                <c:pt idx="1">
                  <c:v>2.0633184225632806E-3</c:v>
                </c:pt>
                <c:pt idx="2">
                  <c:v>1.8547730976803563E-3</c:v>
                </c:pt>
                <c:pt idx="3">
                  <c:v>1.3707081411605494E-3</c:v>
                </c:pt>
                <c:pt idx="4">
                  <c:v>1.2159370185842577E-3</c:v>
                </c:pt>
                <c:pt idx="5">
                  <c:v>1.40550574203769E-3</c:v>
                </c:pt>
                <c:pt idx="6">
                  <c:v>1.4241125330346262E-3</c:v>
                </c:pt>
                <c:pt idx="7">
                  <c:v>1.9396038140514192E-3</c:v>
                </c:pt>
                <c:pt idx="8">
                  <c:v>1.8713212642397388E-3</c:v>
                </c:pt>
                <c:pt idx="9">
                  <c:v>2.3013312485547859E-3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2B0-4514-9558-1099D0EC443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727041423"/>
        <c:axId val="1727053903"/>
        <c:extLst>
          <c:ext xmlns:c15="http://schemas.microsoft.com/office/drawing/2012/chart" uri="{02D57815-91ED-43cb-92C2-25804820EDAC}">
            <c15:filteredScatte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wykres_liniowy!$B$3</c15:sqref>
                        </c15:formulaRef>
                      </c:ext>
                    </c:extLst>
                    <c:strCache>
                      <c:ptCount val="1"/>
                      <c:pt idx="0">
                        <c:v>Urodzenia ogółem</c:v>
                      </c:pt>
                    </c:strCache>
                  </c:strRef>
                </c:tx>
                <c:spPr>
                  <a:ln w="190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>
                      <c:ext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wykres_liniowy!$C$3:$L$3</c15:sqref>
                        </c15:formulaRef>
                      </c:ext>
                    </c:extLst>
                    <c:numCache>
                      <c:formatCode>#,##0</c:formatCode>
                      <c:ptCount val="10"/>
                      <c:pt idx="0">
                        <c:v>375.16</c:v>
                      </c:pt>
                      <c:pt idx="1">
                        <c:v>369.30799999999999</c:v>
                      </c:pt>
                      <c:pt idx="2">
                        <c:v>382.25700000000001</c:v>
                      </c:pt>
                      <c:pt idx="3">
                        <c:v>401.98200000000003</c:v>
                      </c:pt>
                      <c:pt idx="4">
                        <c:v>388.178</c:v>
                      </c:pt>
                      <c:pt idx="5">
                        <c:v>374.95400000000001</c:v>
                      </c:pt>
                      <c:pt idx="6">
                        <c:v>355.30900000000003</c:v>
                      </c:pt>
                      <c:pt idx="7">
                        <c:v>331.51100000000002</c:v>
                      </c:pt>
                      <c:pt idx="8">
                        <c:v>305.13200000000001</c:v>
                      </c:pt>
                      <c:pt idx="9">
                        <c:v>272.45100000000002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0-B2B0-4514-9558-1099D0EC4434}"/>
                  </c:ext>
                </c:extLst>
              </c15:ser>
            </c15:filteredScatterSeries>
            <c15:filteredScatte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wykres_liniowy!$B$4</c15:sqref>
                        </c15:formulaRef>
                      </c:ext>
                    </c:extLst>
                    <c:strCache>
                      <c:ptCount val="1"/>
                      <c:pt idx="0">
                        <c:v>Opuszczone</c:v>
                      </c:pt>
                    </c:strCache>
                  </c:strRef>
                </c:tx>
                <c:spPr>
                  <a:ln w="190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wykres_liniowy!$C$4:$L$4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772</c:v>
                      </c:pt>
                      <c:pt idx="1">
                        <c:v>762</c:v>
                      </c:pt>
                      <c:pt idx="2">
                        <c:v>709</c:v>
                      </c:pt>
                      <c:pt idx="3">
                        <c:v>551</c:v>
                      </c:pt>
                      <c:pt idx="4">
                        <c:v>472</c:v>
                      </c:pt>
                      <c:pt idx="5">
                        <c:v>527</c:v>
                      </c:pt>
                      <c:pt idx="6">
                        <c:v>506</c:v>
                      </c:pt>
                      <c:pt idx="7">
                        <c:v>643</c:v>
                      </c:pt>
                      <c:pt idx="8">
                        <c:v>571</c:v>
                      </c:pt>
                      <c:pt idx="9">
                        <c:v>627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B2B0-4514-9558-1099D0EC4434}"/>
                  </c:ext>
                </c:extLst>
              </c15:ser>
            </c15:filteredScatterSeries>
            <c15:filteredScatter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wykres_liniowy!$B$6</c15:sqref>
                        </c15:formulaRef>
                      </c:ext>
                    </c:extLst>
                    <c:strCache>
                      <c:ptCount val="1"/>
                      <c:pt idx="0">
                        <c:v>1 na…</c:v>
                      </c:pt>
                    </c:strCache>
                  </c:strRef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pl-PL"/>
                    </a:p>
                  </c:txPr>
                  <c:dLblPos val="t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x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wykres_liniowy!$C$2:$L$2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2014</c:v>
                      </c:pt>
                      <c:pt idx="1">
                        <c:v>2015</c:v>
                      </c:pt>
                      <c:pt idx="2">
                        <c:v>2016</c:v>
                      </c:pt>
                      <c:pt idx="3">
                        <c:v>2017</c:v>
                      </c:pt>
                      <c:pt idx="4">
                        <c:v>2018</c:v>
                      </c:pt>
                      <c:pt idx="5">
                        <c:v>2019</c:v>
                      </c:pt>
                      <c:pt idx="6">
                        <c:v>2020</c:v>
                      </c:pt>
                      <c:pt idx="7">
                        <c:v>2021</c:v>
                      </c:pt>
                      <c:pt idx="8">
                        <c:v>2022</c:v>
                      </c:pt>
                      <c:pt idx="9">
                        <c:v>2023</c:v>
                      </c:pt>
                    </c:numCache>
                  </c:num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wykres_liniowy!$C$6:$L$6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485.9585492227979</c:v>
                      </c:pt>
                      <c:pt idx="1">
                        <c:v>484.65616797900259</c:v>
                      </c:pt>
                      <c:pt idx="2">
                        <c:v>539.14950634696754</c:v>
                      </c:pt>
                      <c:pt idx="3">
                        <c:v>729.54990925589846</c:v>
                      </c:pt>
                      <c:pt idx="4">
                        <c:v>822.41101694915255</c:v>
                      </c:pt>
                      <c:pt idx="5">
                        <c:v>711.48766603415561</c:v>
                      </c:pt>
                      <c:pt idx="6">
                        <c:v>702.19169960474312</c:v>
                      </c:pt>
                      <c:pt idx="7">
                        <c:v>515.56920684292379</c:v>
                      </c:pt>
                      <c:pt idx="8">
                        <c:v>534.38178633975485</c:v>
                      </c:pt>
                      <c:pt idx="9">
                        <c:v>434.53110047846894</c:v>
                      </c:pt>
                    </c:numCache>
                  </c:numRef>
                </c:y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B2B0-4514-9558-1099D0EC4434}"/>
                  </c:ext>
                </c:extLst>
              </c15:ser>
            </c15:filteredScatterSeries>
          </c:ext>
        </c:extLst>
      </c:scatterChart>
      <c:valAx>
        <c:axId val="1727041423"/>
        <c:scaling>
          <c:orientation val="minMax"/>
          <c:max val="2023"/>
          <c:min val="2014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727053903"/>
        <c:crosses val="autoZero"/>
        <c:crossBetween val="midCat"/>
      </c:valAx>
      <c:valAx>
        <c:axId val="1727053903"/>
        <c:scaling>
          <c:orientation val="minMax"/>
          <c:max val="3.0000000000000009E-3"/>
          <c:min val="5.0000000000000012E-4"/>
        </c:scaling>
        <c:delete val="1"/>
        <c:axPos val="l"/>
        <c:numFmt formatCode="0.00%" sourceLinked="1"/>
        <c:majorTickMark val="out"/>
        <c:minorTickMark val="none"/>
        <c:tickLblPos val="nextTo"/>
        <c:crossAx val="172704142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wykres_liniowy!$C$34</c:f>
              <c:strCache>
                <c:ptCount val="1"/>
                <c:pt idx="0">
                  <c:v>Średnia z 10 lat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errBars>
            <c:errBarType val="minus"/>
            <c:errValType val="percentage"/>
            <c:noEndCap val="1"/>
            <c:val val="100"/>
            <c:spPr>
              <a:noFill/>
              <a:ln w="9525" cap="sq" cmpd="sng" algn="ctr">
                <a:solidFill>
                  <a:srgbClr val="0070C0"/>
                </a:solidFill>
                <a:round/>
                <a:headEnd type="oval"/>
              </a:ln>
              <a:effectLst/>
            </c:spPr>
          </c:errBars>
          <c:cat>
            <c:strRef>
              <c:f>wykres_liniowy!$B$35:$B$51</c:f>
              <c:strCache>
                <c:ptCount val="17"/>
                <c:pt idx="0">
                  <c:v>Podkarpackie</c:v>
                </c:pt>
                <c:pt idx="1">
                  <c:v>Lubelskie</c:v>
                </c:pt>
                <c:pt idx="2">
                  <c:v>Świętokrz.</c:v>
                </c:pt>
                <c:pt idx="3">
                  <c:v>Podlaskie</c:v>
                </c:pt>
                <c:pt idx="4">
                  <c:v>Mazowieckie</c:v>
                </c:pt>
                <c:pt idx="5">
                  <c:v>Małopolsk.</c:v>
                </c:pt>
                <c:pt idx="6">
                  <c:v>Wlkpolskie</c:v>
                </c:pt>
                <c:pt idx="7">
                  <c:v>Pomorskie</c:v>
                </c:pt>
                <c:pt idx="8">
                  <c:v>Warm.-Mazur.</c:v>
                </c:pt>
                <c:pt idx="9">
                  <c:v>POLSKA</c:v>
                </c:pt>
                <c:pt idx="10">
                  <c:v>Śląskie</c:v>
                </c:pt>
                <c:pt idx="11">
                  <c:v>Opolskie</c:v>
                </c:pt>
                <c:pt idx="12">
                  <c:v>Łódzkie</c:v>
                </c:pt>
                <c:pt idx="13">
                  <c:v>Kujaw.-Pomorsk.</c:v>
                </c:pt>
                <c:pt idx="14">
                  <c:v>Lubuskie</c:v>
                </c:pt>
                <c:pt idx="15">
                  <c:v>Dolnośląsk.</c:v>
                </c:pt>
                <c:pt idx="16">
                  <c:v>Zach.-Pomorskie</c:v>
                </c:pt>
              </c:strCache>
            </c:strRef>
          </c:cat>
          <c:val>
            <c:numRef>
              <c:f>wykres_liniowy!$C$35:$C$51</c:f>
              <c:numCache>
                <c:formatCode>0.00%</c:formatCode>
                <c:ptCount val="17"/>
                <c:pt idx="0">
                  <c:v>2.4089683751056992E-4</c:v>
                </c:pt>
                <c:pt idx="1">
                  <c:v>9.0196452322153348E-4</c:v>
                </c:pt>
                <c:pt idx="2">
                  <c:v>9.4721863956419663E-4</c:v>
                </c:pt>
                <c:pt idx="3">
                  <c:v>1.0586274962179653E-3</c:v>
                </c:pt>
                <c:pt idx="4">
                  <c:v>1.1670188904249037E-3</c:v>
                </c:pt>
                <c:pt idx="5">
                  <c:v>1.2318797807782662E-3</c:v>
                </c:pt>
                <c:pt idx="6">
                  <c:v>1.3247546311671704E-3</c:v>
                </c:pt>
                <c:pt idx="7">
                  <c:v>1.4820892530647914E-3</c:v>
                </c:pt>
                <c:pt idx="8">
                  <c:v>1.7489413730159616E-3</c:v>
                </c:pt>
                <c:pt idx="9">
                  <c:v>1.7504399958737922E-3</c:v>
                </c:pt>
                <c:pt idx="10">
                  <c:v>1.9231142949620913E-3</c:v>
                </c:pt>
                <c:pt idx="11">
                  <c:v>2.0153544002674264E-3</c:v>
                </c:pt>
                <c:pt idx="12">
                  <c:v>2.0232222880409889E-3</c:v>
                </c:pt>
                <c:pt idx="13">
                  <c:v>2.2655997659950401E-3</c:v>
                </c:pt>
                <c:pt idx="14">
                  <c:v>3.6647249907979101E-3</c:v>
                </c:pt>
                <c:pt idx="15">
                  <c:v>3.7797154240677409E-3</c:v>
                </c:pt>
                <c:pt idx="16">
                  <c:v>4.6323800503056366E-3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E9-4640-8E98-B01ED54176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71"/>
        <c:axId val="1705817824"/>
        <c:axId val="1705797664"/>
      </c:barChart>
      <c:catAx>
        <c:axId val="17058178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705797664"/>
        <c:crosses val="autoZero"/>
        <c:auto val="1"/>
        <c:lblAlgn val="ctr"/>
        <c:lblOffset val="100"/>
        <c:noMultiLvlLbl val="0"/>
      </c:catAx>
      <c:valAx>
        <c:axId val="170579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17058178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5520</xdr:colOff>
      <xdr:row>33</xdr:row>
      <xdr:rowOff>139390</xdr:rowOff>
    </xdr:from>
    <xdr:to>
      <xdr:col>10</xdr:col>
      <xdr:colOff>12699</xdr:colOff>
      <xdr:row>51</xdr:row>
      <xdr:rowOff>77304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60687AB5-1337-4924-AA14-C4595B44A6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225108</xdr:colOff>
      <xdr:row>38</xdr:row>
      <xdr:rowOff>2936</xdr:rowOff>
    </xdr:from>
    <xdr:to>
      <xdr:col>8</xdr:col>
      <xdr:colOff>69694</xdr:colOff>
      <xdr:row>44</xdr:row>
      <xdr:rowOff>12700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BDA77B50-EA7A-C7BB-59EC-EA128D170832}"/>
            </a:ext>
          </a:extLst>
        </xdr:cNvPr>
        <xdr:cNvSpPr txBox="1"/>
      </xdr:nvSpPr>
      <xdr:spPr>
        <a:xfrm>
          <a:off x="2989681" y="3720009"/>
          <a:ext cx="1679891" cy="93903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 b="1" kern="1200">
              <a:latin typeface="Raleway" pitchFamily="2" charset="-18"/>
            </a:rPr>
            <a:t>Program 500+ </a:t>
          </a:r>
          <a:r>
            <a:rPr lang="pl-PL" sz="800" kern="1200">
              <a:latin typeface="Raleway" pitchFamily="2" charset="-18"/>
            </a:rPr>
            <a:t>wszedł w życie </a:t>
          </a:r>
          <a:br>
            <a:rPr lang="pl-PL" sz="800" kern="1200">
              <a:latin typeface="Raleway" pitchFamily="2" charset="-18"/>
            </a:rPr>
          </a:br>
          <a:r>
            <a:rPr lang="pl-PL" sz="800" kern="1200">
              <a:latin typeface="Raleway" pitchFamily="2" charset="-18"/>
            </a:rPr>
            <a:t>w 2016 roku - spowodował wzrost liczby noworodków </a:t>
          </a:r>
          <a:br>
            <a:rPr lang="pl-PL" sz="800" kern="1200">
              <a:latin typeface="Raleway" pitchFamily="2" charset="-18"/>
            </a:rPr>
          </a:br>
          <a:r>
            <a:rPr lang="pl-PL" sz="800" kern="1200">
              <a:latin typeface="Raleway" pitchFamily="2" charset="-18"/>
            </a:rPr>
            <a:t>i sprawił, </a:t>
          </a:r>
          <a:r>
            <a:rPr lang="pl-PL" sz="800" kern="1200" baseline="0">
              <a:latin typeface="Raleway" pitchFamily="2" charset="-18"/>
            </a:rPr>
            <a:t>że rodzice rzadziej opuszczali swoje dzieci po urodzeniu</a:t>
          </a:r>
          <a:endParaRPr lang="pl-PL" sz="800" kern="1200">
            <a:latin typeface="Raleway" pitchFamily="2" charset="-18"/>
          </a:endParaRPr>
        </a:p>
      </xdr:txBody>
    </xdr:sp>
    <xdr:clientData/>
  </xdr:twoCellAnchor>
  <xdr:twoCellAnchor>
    <xdr:from>
      <xdr:col>4</xdr:col>
      <xdr:colOff>19538</xdr:colOff>
      <xdr:row>40</xdr:row>
      <xdr:rowOff>39077</xdr:rowOff>
    </xdr:from>
    <xdr:to>
      <xdr:col>5</xdr:col>
      <xdr:colOff>234461</xdr:colOff>
      <xdr:row>41</xdr:row>
      <xdr:rowOff>42985</xdr:rowOff>
    </xdr:to>
    <xdr:cxnSp macro="">
      <xdr:nvCxnSpPr>
        <xdr:cNvPr id="6" name="Łącznik prosty ze strzałką 5">
          <a:extLst>
            <a:ext uri="{FF2B5EF4-FFF2-40B4-BE49-F238E27FC236}">
              <a16:creationId xmlns:a16="http://schemas.microsoft.com/office/drawing/2014/main" id="{ED6F8E45-C7F6-CC76-3DDC-C424F6AC161D}"/>
            </a:ext>
          </a:extLst>
        </xdr:cNvPr>
        <xdr:cNvCxnSpPr/>
      </xdr:nvCxnSpPr>
      <xdr:spPr>
        <a:xfrm flipH="1">
          <a:off x="2461846" y="6096000"/>
          <a:ext cx="532423" cy="15533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143841</xdr:colOff>
      <xdr:row>43</xdr:row>
      <xdr:rowOff>104085</xdr:rowOff>
    </xdr:from>
    <xdr:to>
      <xdr:col>9</xdr:col>
      <xdr:colOff>1106837</xdr:colOff>
      <xdr:row>47</xdr:row>
      <xdr:rowOff>115128</xdr:rowOff>
    </xdr:to>
    <xdr:sp macro="" textlink="">
      <xdr:nvSpPr>
        <xdr:cNvPr id="14" name="pole tekstowe 13">
          <a:extLst>
            <a:ext uri="{FF2B5EF4-FFF2-40B4-BE49-F238E27FC236}">
              <a16:creationId xmlns:a16="http://schemas.microsoft.com/office/drawing/2014/main" id="{75005E98-9056-44C4-9EA0-EFF0D90A28F8}"/>
            </a:ext>
          </a:extLst>
        </xdr:cNvPr>
        <xdr:cNvSpPr txBox="1"/>
      </xdr:nvSpPr>
      <xdr:spPr>
        <a:xfrm>
          <a:off x="4728541" y="4523685"/>
          <a:ext cx="1572596" cy="6206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800" b="1" kern="1200">
              <a:latin typeface="Raleway" pitchFamily="2" charset="-18"/>
            </a:rPr>
            <a:t>Udział dzieci</a:t>
          </a:r>
          <a:r>
            <a:rPr lang="pl-PL" sz="800" b="1" kern="1200" baseline="0">
              <a:latin typeface="Raleway" pitchFamily="2" charset="-18"/>
            </a:rPr>
            <a:t> opuszczonych </a:t>
          </a:r>
          <a:r>
            <a:rPr lang="pl-PL" sz="800" b="0" kern="1200" baseline="0">
              <a:latin typeface="Raleway" pitchFamily="2" charset="-18"/>
            </a:rPr>
            <a:t>wśród noworodków rośnie nieprzerwanie od 2018 roku...</a:t>
          </a:r>
        </a:p>
        <a:p>
          <a:r>
            <a:rPr lang="pl-PL" sz="800" b="1" kern="1200" baseline="0">
              <a:latin typeface="Raleway" pitchFamily="2" charset="-18"/>
            </a:rPr>
            <a:t>Rok 2023</a:t>
          </a:r>
          <a:r>
            <a:rPr lang="pl-PL" sz="800" b="0" kern="1200" baseline="0">
              <a:latin typeface="Raleway" pitchFamily="2" charset="-18"/>
            </a:rPr>
            <a:t> był rekordowy...</a:t>
          </a:r>
          <a:endParaRPr lang="pl-PL" sz="800" kern="1200">
            <a:latin typeface="Raleway" pitchFamily="2" charset="-18"/>
          </a:endParaRPr>
        </a:p>
      </xdr:txBody>
    </xdr:sp>
    <xdr:clientData/>
  </xdr:twoCellAnchor>
  <xdr:twoCellAnchor>
    <xdr:from>
      <xdr:col>9</xdr:col>
      <xdr:colOff>476250</xdr:colOff>
      <xdr:row>40</xdr:row>
      <xdr:rowOff>46463</xdr:rowOff>
    </xdr:from>
    <xdr:to>
      <xdr:col>9</xdr:col>
      <xdr:colOff>627256</xdr:colOff>
      <xdr:row>43</xdr:row>
      <xdr:rowOff>127000</xdr:rowOff>
    </xdr:to>
    <xdr:cxnSp macro="">
      <xdr:nvCxnSpPr>
        <xdr:cNvPr id="16" name="Łącznik prosty ze strzałką 15">
          <a:extLst>
            <a:ext uri="{FF2B5EF4-FFF2-40B4-BE49-F238E27FC236}">
              <a16:creationId xmlns:a16="http://schemas.microsoft.com/office/drawing/2014/main" id="{C6496F09-4C3A-5984-1CBE-F0F13F5DBFB4}"/>
            </a:ext>
          </a:extLst>
        </xdr:cNvPr>
        <xdr:cNvCxnSpPr/>
      </xdr:nvCxnSpPr>
      <xdr:spPr>
        <a:xfrm flipV="1">
          <a:off x="5687896" y="5312317"/>
          <a:ext cx="151006" cy="54517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59</xdr:row>
      <xdr:rowOff>0</xdr:rowOff>
    </xdr:from>
    <xdr:to>
      <xdr:col>10</xdr:col>
      <xdr:colOff>0</xdr:colOff>
      <xdr:row>76</xdr:row>
      <xdr:rowOff>147135</xdr:rowOff>
    </xdr:to>
    <xdr:graphicFrame macro="">
      <xdr:nvGraphicFramePr>
        <xdr:cNvPr id="27" name="Wykres 26">
          <a:extLst>
            <a:ext uri="{FF2B5EF4-FFF2-40B4-BE49-F238E27FC236}">
              <a16:creationId xmlns:a16="http://schemas.microsoft.com/office/drawing/2014/main" id="{B2CF12B4-2A34-4E9D-86A5-6C68274DC8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458611</xdr:colOff>
      <xdr:row>69</xdr:row>
      <xdr:rowOff>14112</xdr:rowOff>
    </xdr:from>
    <xdr:to>
      <xdr:col>9</xdr:col>
      <xdr:colOff>754944</xdr:colOff>
      <xdr:row>71</xdr:row>
      <xdr:rowOff>56444</xdr:rowOff>
    </xdr:to>
    <xdr:cxnSp macro="">
      <xdr:nvCxnSpPr>
        <xdr:cNvPr id="29" name="Łącznik prosty ze strzałką 28">
          <a:extLst>
            <a:ext uri="{FF2B5EF4-FFF2-40B4-BE49-F238E27FC236}">
              <a16:creationId xmlns:a16="http://schemas.microsoft.com/office/drawing/2014/main" id="{2FD2B056-B09E-6582-B742-7798858C0353}"/>
            </a:ext>
          </a:extLst>
        </xdr:cNvPr>
        <xdr:cNvCxnSpPr/>
      </xdr:nvCxnSpPr>
      <xdr:spPr>
        <a:xfrm flipV="1">
          <a:off x="3203222" y="10152945"/>
          <a:ext cx="2723444" cy="352777"/>
        </a:xfrm>
        <a:prstGeom prst="straightConnector1">
          <a:avLst/>
        </a:prstGeom>
        <a:ln w="34925"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113</xdr:row>
      <xdr:rowOff>0</xdr:rowOff>
    </xdr:from>
    <xdr:to>
      <xdr:col>10</xdr:col>
      <xdr:colOff>14941</xdr:colOff>
      <xdr:row>143</xdr:row>
      <xdr:rowOff>97117</xdr:rowOff>
    </xdr:to>
    <xdr:graphicFrame macro="">
      <xdr:nvGraphicFramePr>
        <xdr:cNvPr id="34" name="Wykres 33">
          <a:extLst>
            <a:ext uri="{FF2B5EF4-FFF2-40B4-BE49-F238E27FC236}">
              <a16:creationId xmlns:a16="http://schemas.microsoft.com/office/drawing/2014/main" id="{127CD366-DD55-4C40-BB7E-0ACFA97D49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560295</xdr:colOff>
      <xdr:row>117</xdr:row>
      <xdr:rowOff>119529</xdr:rowOff>
    </xdr:from>
    <xdr:to>
      <xdr:col>9</xdr:col>
      <xdr:colOff>1038413</xdr:colOff>
      <xdr:row>125</xdr:row>
      <xdr:rowOff>67236</xdr:rowOff>
    </xdr:to>
    <xdr:sp macro="" textlink="">
      <xdr:nvSpPr>
        <xdr:cNvPr id="36" name="Owal 35">
          <a:extLst>
            <a:ext uri="{FF2B5EF4-FFF2-40B4-BE49-F238E27FC236}">
              <a16:creationId xmlns:a16="http://schemas.microsoft.com/office/drawing/2014/main" id="{67D7976D-EA63-1AB7-F8B0-54E373E2857A}"/>
            </a:ext>
          </a:extLst>
        </xdr:cNvPr>
        <xdr:cNvSpPr/>
      </xdr:nvSpPr>
      <xdr:spPr>
        <a:xfrm>
          <a:off x="4557060" y="12789647"/>
          <a:ext cx="1703294" cy="1143001"/>
        </a:xfrm>
        <a:prstGeom prst="ellipse">
          <a:avLst/>
        </a:prstGeom>
        <a:noFill/>
        <a:ln w="19050" cmpd="thickThin">
          <a:solidFill>
            <a:srgbClr val="FF0000"/>
          </a:solidFill>
          <a:prstDash val="sysDash"/>
          <a:extLst>
            <a:ext uri="{C807C97D-BFC1-408E-A445-0C87EB9F89A2}">
              <ask:lineSketchStyleProps xmlns:ask="http://schemas.microsoft.com/office/drawing/2018/sketchyshapes" sd="1219033472">
                <a:custGeom>
                  <a:avLst/>
                  <a:gdLst>
                    <a:gd name="connsiteX0" fmla="*/ 0 w 1591235"/>
                    <a:gd name="connsiteY0" fmla="*/ 672353 h 1344706"/>
                    <a:gd name="connsiteX1" fmla="*/ 795618 w 1591235"/>
                    <a:gd name="connsiteY1" fmla="*/ 0 h 1344706"/>
                    <a:gd name="connsiteX2" fmla="*/ 1591236 w 1591235"/>
                    <a:gd name="connsiteY2" fmla="*/ 672353 h 1344706"/>
                    <a:gd name="connsiteX3" fmla="*/ 795618 w 1591235"/>
                    <a:gd name="connsiteY3" fmla="*/ 1344706 h 1344706"/>
                    <a:gd name="connsiteX4" fmla="*/ 0 w 1591235"/>
                    <a:gd name="connsiteY4" fmla="*/ 672353 h 1344706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  <a:cxn ang="0">
                      <a:pos x="connsiteX2" y="connsiteY2"/>
                    </a:cxn>
                    <a:cxn ang="0">
                      <a:pos x="connsiteX3" y="connsiteY3"/>
                    </a:cxn>
                    <a:cxn ang="0">
                      <a:pos x="connsiteX4" y="connsiteY4"/>
                    </a:cxn>
                  </a:cxnLst>
                  <a:rect l="l" t="t" r="r" b="b"/>
                  <a:pathLst>
                    <a:path w="1591235" h="1344706" extrusionOk="0">
                      <a:moveTo>
                        <a:pt x="0" y="672353"/>
                      </a:moveTo>
                      <a:cubicBezTo>
                        <a:pt x="-52882" y="268404"/>
                        <a:pt x="282039" y="27838"/>
                        <a:pt x="795618" y="0"/>
                      </a:cubicBezTo>
                      <a:cubicBezTo>
                        <a:pt x="1263126" y="5916"/>
                        <a:pt x="1556687" y="302122"/>
                        <a:pt x="1591236" y="672353"/>
                      </a:cubicBezTo>
                      <a:cubicBezTo>
                        <a:pt x="1581418" y="1053271"/>
                        <a:pt x="1227947" y="1383835"/>
                        <a:pt x="795618" y="1344706"/>
                      </a:cubicBezTo>
                      <a:cubicBezTo>
                        <a:pt x="334582" y="1332873"/>
                        <a:pt x="32940" y="1059422"/>
                        <a:pt x="0" y="672353"/>
                      </a:cubicBezTo>
                      <a:close/>
                    </a:path>
                  </a:pathLst>
                </a:custGeom>
                <ask:type>
                  <ask:lineSketchNone/>
                </ask:type>
              </ask:lineSketchStyleProps>
            </a:ext>
          </a:extLst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2</xdr:col>
      <xdr:colOff>470650</xdr:colOff>
      <xdr:row>136</xdr:row>
      <xdr:rowOff>14939</xdr:rowOff>
    </xdr:from>
    <xdr:to>
      <xdr:col>6</xdr:col>
      <xdr:colOff>89648</xdr:colOff>
      <xdr:row>141</xdr:row>
      <xdr:rowOff>59763</xdr:rowOff>
    </xdr:to>
    <xdr:sp macro="" textlink="">
      <xdr:nvSpPr>
        <xdr:cNvPr id="37" name="Owal 36">
          <a:extLst>
            <a:ext uri="{FF2B5EF4-FFF2-40B4-BE49-F238E27FC236}">
              <a16:creationId xmlns:a16="http://schemas.microsoft.com/office/drawing/2014/main" id="{50512895-2197-D985-D6BA-DBC308CA252D}"/>
            </a:ext>
          </a:extLst>
        </xdr:cNvPr>
        <xdr:cNvSpPr/>
      </xdr:nvSpPr>
      <xdr:spPr>
        <a:xfrm>
          <a:off x="1695826" y="15523880"/>
          <a:ext cx="1777998" cy="791883"/>
        </a:xfrm>
        <a:prstGeom prst="ellipse">
          <a:avLst/>
        </a:prstGeom>
        <a:noFill/>
        <a:ln w="19050">
          <a:solidFill>
            <a:srgbClr val="00B050"/>
          </a:solidFill>
          <a:prstDash val="sys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 kern="1200"/>
        </a:p>
      </xdr:txBody>
    </xdr:sp>
    <xdr:clientData/>
  </xdr:twoCellAnchor>
  <xdr:twoCellAnchor>
    <xdr:from>
      <xdr:col>7</xdr:col>
      <xdr:colOff>117618</xdr:colOff>
      <xdr:row>129</xdr:row>
      <xdr:rowOff>41450</xdr:rowOff>
    </xdr:from>
    <xdr:to>
      <xdr:col>10</xdr:col>
      <xdr:colOff>326794</xdr:colOff>
      <xdr:row>141</xdr:row>
      <xdr:rowOff>29883</xdr:rowOff>
    </xdr:to>
    <xdr:sp macro="" textlink="">
      <xdr:nvSpPr>
        <xdr:cNvPr id="38" name="pole tekstowe 37">
          <a:extLst>
            <a:ext uri="{FF2B5EF4-FFF2-40B4-BE49-F238E27FC236}">
              <a16:creationId xmlns:a16="http://schemas.microsoft.com/office/drawing/2014/main" id="{3850C874-34D6-BAEF-0B3A-139FC729EA57}"/>
            </a:ext>
          </a:extLst>
        </xdr:cNvPr>
        <xdr:cNvSpPr txBox="1"/>
      </xdr:nvSpPr>
      <xdr:spPr>
        <a:xfrm>
          <a:off x="4114383" y="19315568"/>
          <a:ext cx="2547470" cy="17813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l-PL" sz="1050" kern="1200">
              <a:latin typeface="Raleway" pitchFamily="2" charset="-18"/>
            </a:rPr>
            <a:t>W skali Polski </a:t>
          </a:r>
          <a:r>
            <a:rPr lang="pl-PL" sz="1050" b="1" kern="1200">
              <a:latin typeface="Raleway" pitchFamily="2" charset="-18"/>
            </a:rPr>
            <a:t>różnice między</a:t>
          </a:r>
          <a:r>
            <a:rPr lang="pl-PL" sz="1050" b="1" kern="1200" baseline="0">
              <a:latin typeface="Raleway" pitchFamily="2" charset="-18"/>
            </a:rPr>
            <a:t> województwami są ogromne</a:t>
          </a:r>
          <a:r>
            <a:rPr lang="pl-PL" sz="1050" kern="1200" baseline="0">
              <a:latin typeface="Raleway" pitchFamily="2" charset="-18"/>
            </a:rPr>
            <a:t>.</a:t>
          </a:r>
        </a:p>
        <a:p>
          <a:endParaRPr lang="pl-PL" sz="1050" kern="1200" baseline="0">
            <a:latin typeface="Raleway" pitchFamily="2" charset="-18"/>
          </a:endParaRPr>
        </a:p>
        <a:p>
          <a:r>
            <a:rPr lang="pl-PL" sz="1050" kern="1200" baseline="0">
              <a:latin typeface="Raleway" pitchFamily="2" charset="-18"/>
            </a:rPr>
            <a:t>W </a:t>
          </a:r>
          <a:r>
            <a:rPr lang="pl-PL" sz="1050" b="1" kern="1200" baseline="0">
              <a:solidFill>
                <a:srgbClr val="FF0000"/>
              </a:solidFill>
              <a:latin typeface="Raleway" pitchFamily="2" charset="-18"/>
            </a:rPr>
            <a:t>Zachodniopomorskiem</a:t>
          </a:r>
          <a:r>
            <a:rPr lang="pl-PL" sz="1050" kern="1200" baseline="0">
              <a:latin typeface="Raleway" pitchFamily="2" charset="-18"/>
            </a:rPr>
            <a:t> aż </a:t>
          </a:r>
          <a:r>
            <a:rPr lang="pl-PL" sz="1050" b="1" kern="1200" baseline="0">
              <a:solidFill>
                <a:srgbClr val="FF0000"/>
              </a:solidFill>
              <a:latin typeface="Raleway" pitchFamily="2" charset="-18"/>
            </a:rPr>
            <a:t>0,46%</a:t>
          </a:r>
          <a:r>
            <a:rPr lang="pl-PL" sz="1050" kern="1200" baseline="0">
              <a:latin typeface="Raleway" pitchFamily="2" charset="-18"/>
            </a:rPr>
            <a:t> nowonarodzonych dzieci zostaje opuszczonych...</a:t>
          </a:r>
        </a:p>
        <a:p>
          <a:endParaRPr lang="pl-PL" sz="1050" kern="1200" baseline="0">
            <a:latin typeface="Raleway" pitchFamily="2" charset="-18"/>
          </a:endParaRPr>
        </a:p>
        <a:p>
          <a:r>
            <a:rPr lang="pl-PL" sz="1050" kern="1200" baseline="0">
              <a:latin typeface="Raleway" pitchFamily="2" charset="-18"/>
            </a:rPr>
            <a:t>Dla </a:t>
          </a:r>
          <a:r>
            <a:rPr lang="pl-PL" sz="1050" b="1" kern="1200" baseline="0">
              <a:solidFill>
                <a:srgbClr val="00B050"/>
              </a:solidFill>
              <a:latin typeface="Raleway" pitchFamily="2" charset="-18"/>
            </a:rPr>
            <a:t>Podkarpackiego</a:t>
          </a:r>
          <a:r>
            <a:rPr lang="pl-PL" sz="1050" kern="1200" baseline="0">
              <a:latin typeface="Raleway" pitchFamily="2" charset="-18"/>
            </a:rPr>
            <a:t> to jedynie </a:t>
          </a:r>
          <a:r>
            <a:rPr lang="pl-PL" sz="1050" b="1" kern="1200" baseline="0">
              <a:solidFill>
                <a:srgbClr val="00B050"/>
              </a:solidFill>
              <a:latin typeface="Raleway" pitchFamily="2" charset="-18"/>
            </a:rPr>
            <a:t>0,02%.</a:t>
          </a:r>
        </a:p>
        <a:p>
          <a:r>
            <a:rPr lang="pl-PL" sz="1050" b="1" kern="1200" baseline="0">
              <a:solidFill>
                <a:srgbClr val="00B050"/>
              </a:solidFill>
              <a:latin typeface="Raleway" pitchFamily="2" charset="-18"/>
            </a:rPr>
            <a:t>W 2019 roku nie opuszczono tam ani jednego dziecka.</a:t>
          </a:r>
          <a:endParaRPr lang="pl-PL" sz="1050" b="1" kern="1200">
            <a:solidFill>
              <a:srgbClr val="00B050"/>
            </a:solidFill>
            <a:latin typeface="Raleway" pitchFamily="2" charset="-18"/>
          </a:endParaRPr>
        </a:p>
      </xdr:txBody>
    </xdr:sp>
    <xdr:clientData/>
  </xdr:twoCellAnchor>
  <xdr:twoCellAnchor>
    <xdr:from>
      <xdr:col>0</xdr:col>
      <xdr:colOff>565305</xdr:colOff>
      <xdr:row>76</xdr:row>
      <xdr:rowOff>139391</xdr:rowOff>
    </xdr:from>
    <xdr:to>
      <xdr:col>9</xdr:col>
      <xdr:colOff>1084147</xdr:colOff>
      <xdr:row>95</xdr:row>
      <xdr:rowOff>123903</xdr:rowOff>
    </xdr:to>
    <xdr:graphicFrame macro="">
      <xdr:nvGraphicFramePr>
        <xdr:cNvPr id="39" name="Wykres 38">
          <a:extLst>
            <a:ext uri="{FF2B5EF4-FFF2-40B4-BE49-F238E27FC236}">
              <a16:creationId xmlns:a16="http://schemas.microsoft.com/office/drawing/2014/main" id="{2A58E538-CF6C-4C38-AD29-3AB6F65E38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348476</xdr:colOff>
      <xdr:row>87</xdr:row>
      <xdr:rowOff>119770</xdr:rowOff>
    </xdr:from>
    <xdr:to>
      <xdr:col>9</xdr:col>
      <xdr:colOff>681464</xdr:colOff>
      <xdr:row>89</xdr:row>
      <xdr:rowOff>116159</xdr:rowOff>
    </xdr:to>
    <xdr:cxnSp macro="">
      <xdr:nvCxnSpPr>
        <xdr:cNvPr id="41" name="Łącznik prosty ze strzałką 40">
          <a:extLst>
            <a:ext uri="{FF2B5EF4-FFF2-40B4-BE49-F238E27FC236}">
              <a16:creationId xmlns:a16="http://schemas.microsoft.com/office/drawing/2014/main" id="{46C043CD-0C48-4BA7-9307-AB4C69B254FD}"/>
            </a:ext>
          </a:extLst>
        </xdr:cNvPr>
        <xdr:cNvCxnSpPr/>
      </xdr:nvCxnSpPr>
      <xdr:spPr>
        <a:xfrm>
          <a:off x="3113049" y="12664892"/>
          <a:ext cx="2780061" cy="306145"/>
        </a:xfrm>
        <a:prstGeom prst="straightConnector1">
          <a:avLst/>
        </a:prstGeom>
        <a:ln w="34925">
          <a:solidFill>
            <a:srgbClr val="FFC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286526</xdr:colOff>
      <xdr:row>81</xdr:row>
      <xdr:rowOff>92927</xdr:rowOff>
    </xdr:from>
    <xdr:to>
      <xdr:col>9</xdr:col>
      <xdr:colOff>1045428</xdr:colOff>
      <xdr:row>83</xdr:row>
      <xdr:rowOff>0</xdr:rowOff>
    </xdr:to>
    <xdr:sp macro="" textlink="">
      <xdr:nvSpPr>
        <xdr:cNvPr id="43" name="pole tekstowe 6">
          <a:extLst>
            <a:ext uri="{FF2B5EF4-FFF2-40B4-BE49-F238E27FC236}">
              <a16:creationId xmlns:a16="http://schemas.microsoft.com/office/drawing/2014/main" id="{5D352698-BA1E-8FE7-12CD-AB9E8AC9D903}"/>
            </a:ext>
          </a:extLst>
        </xdr:cNvPr>
        <xdr:cNvSpPr txBox="1"/>
      </xdr:nvSpPr>
      <xdr:spPr>
        <a:xfrm>
          <a:off x="5498172" y="11708781"/>
          <a:ext cx="758902" cy="2168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pl-PL" sz="700" b="1" kern="1200">
              <a:latin typeface="Raleway" pitchFamily="2" charset="-18"/>
            </a:rPr>
            <a:t>Dane</a:t>
          </a:r>
          <a:r>
            <a:rPr lang="pl-PL" sz="700" b="1" kern="1200" baseline="0">
              <a:latin typeface="Raleway" pitchFamily="2" charset="-18"/>
            </a:rPr>
            <a:t> w tys.</a:t>
          </a:r>
          <a:endParaRPr lang="pl-PL" sz="700" kern="1200">
            <a:latin typeface="Raleway" pitchFamily="2" charset="-18"/>
          </a:endParaRP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0.03533</cdr:x>
      <cdr:y>0.89327</cdr:y>
    </cdr:from>
    <cdr:to>
      <cdr:x>0.98822</cdr:x>
      <cdr:y>1</cdr:y>
    </cdr:to>
    <cdr:sp macro="" textlink="">
      <cdr:nvSpPr>
        <cdr:cNvPr id="2" name="pole tekstowe 6">
          <a:extLst xmlns:a="http://schemas.openxmlformats.org/drawingml/2006/main">
            <a:ext uri="{FF2B5EF4-FFF2-40B4-BE49-F238E27FC236}">
              <a16:creationId xmlns:a16="http://schemas.microsoft.com/office/drawing/2014/main" id="{BDA77B50-EA7A-C7BB-59EC-EA128D170832}"/>
            </a:ext>
          </a:extLst>
        </cdr:cNvPr>
        <cdr:cNvSpPr txBox="1"/>
      </cdr:nvSpPr>
      <cdr:spPr>
        <a:xfrm xmlns:a="http://schemas.openxmlformats.org/drawingml/2006/main">
          <a:off x="182219" y="2171977"/>
          <a:ext cx="4914348" cy="25952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l-PL" sz="700" b="1" kern="1200">
              <a:latin typeface="Raleway" pitchFamily="2" charset="-18"/>
            </a:rPr>
            <a:t>Żródło: </a:t>
          </a:r>
          <a:r>
            <a:rPr lang="pl-PL" sz="700" b="0" kern="1200">
              <a:latin typeface="Raleway" pitchFamily="2" charset="-18"/>
            </a:rPr>
            <a:t>Opracowanie własne na podstawie danych GUS oraz Ministerstwa Zdrowia udostępnionych na prośbę Fundacji Gajusz</a:t>
          </a:r>
          <a:endParaRPr lang="pl-PL" sz="700" kern="1200">
            <a:latin typeface="Raleway" pitchFamily="2" charset="-18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0.02137</cdr:x>
      <cdr:y>0.90501</cdr:y>
    </cdr:from>
    <cdr:to>
      <cdr:x>0.97546</cdr:x>
      <cdr:y>1</cdr:y>
    </cdr:to>
    <cdr:sp macro="" textlink="">
      <cdr:nvSpPr>
        <cdr:cNvPr id="4" name="pole tekstowe 6">
          <a:extLst xmlns:a="http://schemas.openxmlformats.org/drawingml/2006/main">
            <a:ext uri="{FF2B5EF4-FFF2-40B4-BE49-F238E27FC236}">
              <a16:creationId xmlns:a16="http://schemas.microsoft.com/office/drawing/2014/main" id="{0D2E222E-D3EC-98B3-9798-C95C348E1B4E}"/>
            </a:ext>
          </a:extLst>
        </cdr:cNvPr>
        <cdr:cNvSpPr txBox="1"/>
      </cdr:nvSpPr>
      <cdr:spPr>
        <a:xfrm xmlns:a="http://schemas.openxmlformats.org/drawingml/2006/main">
          <a:off x="121356" y="2482631"/>
          <a:ext cx="5418995" cy="26056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l-PL" sz="700" b="1" kern="1200">
              <a:latin typeface="Raleway" pitchFamily="2" charset="-18"/>
            </a:rPr>
            <a:t>Żródło: </a:t>
          </a:r>
          <a:r>
            <a:rPr lang="pl-PL" sz="700" b="0" kern="1200">
              <a:latin typeface="Raleway" pitchFamily="2" charset="-18"/>
            </a:rPr>
            <a:t>Ministerstwo</a:t>
          </a:r>
          <a:r>
            <a:rPr lang="pl-PL" sz="700" b="0" kern="1200" baseline="0">
              <a:latin typeface="Raleway" pitchFamily="2" charset="-18"/>
            </a:rPr>
            <a:t> </a:t>
          </a:r>
          <a:r>
            <a:rPr lang="pl-PL" sz="700" b="0" kern="1200">
              <a:latin typeface="Raleway" pitchFamily="2" charset="-18"/>
            </a:rPr>
            <a:t>Zdrowia - dane udostępnione na prośbę Fundacji Gajusz</a:t>
          </a:r>
          <a:endParaRPr lang="pl-PL" sz="700" kern="1200">
            <a:latin typeface="Raleway" pitchFamily="2" charset="-18"/>
          </a:endParaRPr>
        </a:p>
      </cdr:txBody>
    </cdr:sp>
  </cdr:relSizeAnchor>
  <cdr:relSizeAnchor xmlns:cdr="http://schemas.openxmlformats.org/drawingml/2006/chartDrawing">
    <cdr:from>
      <cdr:x>0.64596</cdr:x>
      <cdr:y>0.67387</cdr:y>
    </cdr:from>
    <cdr:to>
      <cdr:x>0.75652</cdr:x>
      <cdr:y>0.74588</cdr:y>
    </cdr:to>
    <cdr:sp macro="" textlink="">
      <cdr:nvSpPr>
        <cdr:cNvPr id="5" name="pole tekstowe 13">
          <a:extLst xmlns:a="http://schemas.openxmlformats.org/drawingml/2006/main">
            <a:ext uri="{FF2B5EF4-FFF2-40B4-BE49-F238E27FC236}">
              <a16:creationId xmlns:a16="http://schemas.microsoft.com/office/drawing/2014/main" id="{82FF5BB7-D024-3A13-8F2C-9D6A866EB22C}"/>
            </a:ext>
          </a:extLst>
        </cdr:cNvPr>
        <cdr:cNvSpPr txBox="1"/>
      </cdr:nvSpPr>
      <cdr:spPr>
        <a:xfrm xmlns:a="http://schemas.openxmlformats.org/drawingml/2006/main">
          <a:off x="3668888" y="1848556"/>
          <a:ext cx="627944" cy="197554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pl-PL" sz="1100" b="1" kern="1200">
              <a:ln>
                <a:noFill/>
              </a:ln>
              <a:solidFill>
                <a:schemeClr val="bg1"/>
              </a:solidFill>
              <a:latin typeface="Aptos" panose="020B0004020202020204" pitchFamily="34" charset="0"/>
            </a:rPr>
            <a:t>+33%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0.02236</cdr:x>
      <cdr:y>0.94421</cdr:y>
    </cdr:from>
    <cdr:to>
      <cdr:x>0.97396</cdr:x>
      <cdr:y>0.99894</cdr:y>
    </cdr:to>
    <cdr:sp macro="" textlink="">
      <cdr:nvSpPr>
        <cdr:cNvPr id="2" name="pole tekstowe 6">
          <a:extLst xmlns:a="http://schemas.openxmlformats.org/drawingml/2006/main">
            <a:ext uri="{FF2B5EF4-FFF2-40B4-BE49-F238E27FC236}">
              <a16:creationId xmlns:a16="http://schemas.microsoft.com/office/drawing/2014/main" id="{3C587F1E-30A1-2152-1FF6-8718F879D0EA}"/>
            </a:ext>
          </a:extLst>
        </cdr:cNvPr>
        <cdr:cNvSpPr txBox="1"/>
      </cdr:nvSpPr>
      <cdr:spPr>
        <a:xfrm xmlns:a="http://schemas.openxmlformats.org/drawingml/2006/main">
          <a:off x="128270" y="4323976"/>
          <a:ext cx="5459730" cy="2506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l-PL" sz="700" b="1" kern="1200">
              <a:latin typeface="Raleway" pitchFamily="2" charset="-18"/>
            </a:rPr>
            <a:t>Żródło: </a:t>
          </a:r>
          <a:r>
            <a:rPr lang="pl-PL" sz="700" b="0" kern="1200">
              <a:latin typeface="Raleway" pitchFamily="2" charset="-18"/>
            </a:rPr>
            <a:t>Opracowanie własne na podstawie danych GUS oraz Ministerstwa Zdrowia udostępnionych na prośbę Fundacji Gajusz</a:t>
          </a:r>
          <a:endParaRPr lang="pl-PL" sz="700" kern="1200">
            <a:latin typeface="Raleway" pitchFamily="2" charset="-18"/>
          </a:endParaRP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0.02137</cdr:x>
      <cdr:y>0.90501</cdr:y>
    </cdr:from>
    <cdr:to>
      <cdr:x>0.97546</cdr:x>
      <cdr:y>1</cdr:y>
    </cdr:to>
    <cdr:sp macro="" textlink="">
      <cdr:nvSpPr>
        <cdr:cNvPr id="4" name="pole tekstowe 6">
          <a:extLst xmlns:a="http://schemas.openxmlformats.org/drawingml/2006/main">
            <a:ext uri="{FF2B5EF4-FFF2-40B4-BE49-F238E27FC236}">
              <a16:creationId xmlns:a16="http://schemas.microsoft.com/office/drawing/2014/main" id="{0D2E222E-D3EC-98B3-9798-C95C348E1B4E}"/>
            </a:ext>
          </a:extLst>
        </cdr:cNvPr>
        <cdr:cNvSpPr txBox="1"/>
      </cdr:nvSpPr>
      <cdr:spPr>
        <a:xfrm xmlns:a="http://schemas.openxmlformats.org/drawingml/2006/main">
          <a:off x="121356" y="2482631"/>
          <a:ext cx="5418995" cy="26056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pl-PL" sz="700" b="1" kern="1200">
              <a:latin typeface="Raleway" pitchFamily="2" charset="-18"/>
            </a:rPr>
            <a:t>Żródło: </a:t>
          </a:r>
          <a:r>
            <a:rPr lang="pl-PL" sz="700" b="0" kern="1200">
              <a:latin typeface="Raleway" pitchFamily="2" charset="-18"/>
            </a:rPr>
            <a:t>Główny Urząd Statystyczny</a:t>
          </a:r>
          <a:endParaRPr lang="pl-PL" sz="700" kern="1200">
            <a:latin typeface="Raleway" pitchFamily="2" charset="-18"/>
          </a:endParaRPr>
        </a:p>
      </cdr:txBody>
    </cdr:sp>
  </cdr:relSizeAnchor>
  <cdr:relSizeAnchor xmlns:cdr="http://schemas.openxmlformats.org/drawingml/2006/chartDrawing">
    <cdr:from>
      <cdr:x>0.64596</cdr:x>
      <cdr:y>0.67387</cdr:y>
    </cdr:from>
    <cdr:to>
      <cdr:x>0.75652</cdr:x>
      <cdr:y>0.74588</cdr:y>
    </cdr:to>
    <cdr:sp macro="" textlink="">
      <cdr:nvSpPr>
        <cdr:cNvPr id="5" name="pole tekstowe 13">
          <a:extLst xmlns:a="http://schemas.openxmlformats.org/drawingml/2006/main">
            <a:ext uri="{FF2B5EF4-FFF2-40B4-BE49-F238E27FC236}">
              <a16:creationId xmlns:a16="http://schemas.microsoft.com/office/drawing/2014/main" id="{82FF5BB7-D024-3A13-8F2C-9D6A866EB22C}"/>
            </a:ext>
          </a:extLst>
        </cdr:cNvPr>
        <cdr:cNvSpPr txBox="1"/>
      </cdr:nvSpPr>
      <cdr:spPr>
        <a:xfrm xmlns:a="http://schemas.openxmlformats.org/drawingml/2006/main">
          <a:off x="3668888" y="1848556"/>
          <a:ext cx="627944" cy="197554"/>
        </a:xfrm>
        <a:prstGeom xmlns:a="http://schemas.openxmlformats.org/drawingml/2006/main" prst="rect">
          <a:avLst/>
        </a:prstGeom>
        <a:solidFill xmlns:a="http://schemas.openxmlformats.org/drawingml/2006/main">
          <a:srgbClr val="FFC000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ctr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pl-PL" sz="1100" b="1" kern="1200">
              <a:ln>
                <a:noFill/>
              </a:ln>
              <a:solidFill>
                <a:schemeClr val="bg1"/>
              </a:solidFill>
              <a:latin typeface="Aptos" panose="020B0004020202020204" pitchFamily="34" charset="0"/>
            </a:rPr>
            <a:t>-30%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158750</xdr:colOff>
      <xdr:row>10</xdr:row>
      <xdr:rowOff>158750</xdr:rowOff>
    </xdr:from>
    <xdr:to>
      <xdr:col>12</xdr:col>
      <xdr:colOff>177799</xdr:colOff>
      <xdr:row>25</xdr:row>
      <xdr:rowOff>139700</xdr:rowOff>
    </xdr:to>
    <xdr:graphicFrame macro="">
      <xdr:nvGraphicFramePr>
        <xdr:cNvPr id="2" name="Wykres 1">
          <a:extLst>
            <a:ext uri="{FF2B5EF4-FFF2-40B4-BE49-F238E27FC236}">
              <a16:creationId xmlns:a16="http://schemas.microsoft.com/office/drawing/2014/main" id="{AC58F39F-76E8-F4D5-E34D-5F082B8DA1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473075</xdr:colOff>
      <xdr:row>13</xdr:row>
      <xdr:rowOff>120650</xdr:rowOff>
    </xdr:from>
    <xdr:to>
      <xdr:col>19</xdr:col>
      <xdr:colOff>168275</xdr:colOff>
      <xdr:row>28</xdr:row>
      <xdr:rowOff>101600</xdr:rowOff>
    </xdr:to>
    <xdr:graphicFrame macro="">
      <xdr:nvGraphicFramePr>
        <xdr:cNvPr id="3" name="Wykres 2">
          <a:extLst>
            <a:ext uri="{FF2B5EF4-FFF2-40B4-BE49-F238E27FC236}">
              <a16:creationId xmlns:a16="http://schemas.microsoft.com/office/drawing/2014/main" id="{3B6197CC-FA0B-E393-08A6-DA52B5B626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41275</xdr:colOff>
      <xdr:row>6</xdr:row>
      <xdr:rowOff>31750</xdr:rowOff>
    </xdr:from>
    <xdr:to>
      <xdr:col>7</xdr:col>
      <xdr:colOff>441325</xdr:colOff>
      <xdr:row>21</xdr:row>
      <xdr:rowOff>12700</xdr:rowOff>
    </xdr:to>
    <xdr:graphicFrame macro="">
      <xdr:nvGraphicFramePr>
        <xdr:cNvPr id="4" name="Wykres 3">
          <a:extLst>
            <a:ext uri="{FF2B5EF4-FFF2-40B4-BE49-F238E27FC236}">
              <a16:creationId xmlns:a16="http://schemas.microsoft.com/office/drawing/2014/main" id="{28BB0B1F-C657-4DA3-0BBE-BC090B800B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47625</xdr:colOff>
      <xdr:row>35</xdr:row>
      <xdr:rowOff>12700</xdr:rowOff>
    </xdr:from>
    <xdr:to>
      <xdr:col>11</xdr:col>
      <xdr:colOff>352425</xdr:colOff>
      <xdr:row>49</xdr:row>
      <xdr:rowOff>177800</xdr:rowOff>
    </xdr:to>
    <xdr:graphicFrame macro="">
      <xdr:nvGraphicFramePr>
        <xdr:cNvPr id="6" name="Wykres 5">
          <a:extLst>
            <a:ext uri="{FF2B5EF4-FFF2-40B4-BE49-F238E27FC236}">
              <a16:creationId xmlns:a16="http://schemas.microsoft.com/office/drawing/2014/main" id="{CFAE058E-EA9D-7A21-2767-FBD90FA4E2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1B472-F1AF-4837-92FB-2875CF91E987}">
  <dimension ref="A1:M145"/>
  <sheetViews>
    <sheetView showGridLines="0" tabSelected="1" zoomScale="50" zoomScaleNormal="50" workbookViewId="0"/>
  </sheetViews>
  <sheetFormatPr defaultColWidth="0" defaultRowHeight="12" customHeight="1" zeroHeight="1" x14ac:dyDescent="0.35"/>
  <cols>
    <col min="1" max="4" width="8.7265625" customWidth="1"/>
    <col min="5" max="5" width="4.54296875" customWidth="1"/>
    <col min="6" max="9" width="8.7265625" customWidth="1"/>
    <col min="10" max="10" width="15.90625" customWidth="1"/>
    <col min="11" max="11" width="8.7265625" customWidth="1"/>
    <col min="12" max="13" width="0" hidden="1" customWidth="1"/>
    <col min="14" max="16384" width="8.7265625" hidden="1"/>
  </cols>
  <sheetData>
    <row r="1" spans="2:10" ht="12" customHeight="1" x14ac:dyDescent="0.35"/>
    <row r="2" spans="2:10" ht="12" customHeight="1" x14ac:dyDescent="0.35">
      <c r="B2" s="29" t="s">
        <v>59</v>
      </c>
      <c r="C2" s="30"/>
      <c r="D2" s="30"/>
      <c r="E2" s="13"/>
      <c r="F2" s="31" t="s">
        <v>58</v>
      </c>
      <c r="G2" s="30"/>
      <c r="H2" s="30"/>
      <c r="I2" s="30"/>
      <c r="J2" s="30"/>
    </row>
    <row r="3" spans="2:10" ht="12" customHeight="1" x14ac:dyDescent="0.35">
      <c r="B3" s="30"/>
      <c r="C3" s="30"/>
      <c r="D3" s="30"/>
      <c r="E3" s="13"/>
      <c r="F3" s="30"/>
      <c r="G3" s="30"/>
      <c r="H3" s="30"/>
      <c r="I3" s="30"/>
      <c r="J3" s="30"/>
    </row>
    <row r="4" spans="2:10" ht="12" customHeight="1" x14ac:dyDescent="0.35">
      <c r="B4" s="30"/>
      <c r="C4" s="30"/>
      <c r="D4" s="30"/>
      <c r="E4" s="13"/>
      <c r="F4" s="30"/>
      <c r="G4" s="30"/>
      <c r="H4" s="30"/>
      <c r="I4" s="30"/>
      <c r="J4" s="30"/>
    </row>
    <row r="5" spans="2:10" ht="12" customHeight="1" x14ac:dyDescent="0.35">
      <c r="B5" s="30"/>
      <c r="C5" s="30"/>
      <c r="D5" s="30"/>
      <c r="E5" s="13"/>
      <c r="F5" s="30"/>
      <c r="G5" s="30"/>
      <c r="H5" s="30"/>
      <c r="I5" s="30"/>
      <c r="J5" s="30"/>
    </row>
    <row r="6" spans="2:10" ht="12" customHeight="1" x14ac:dyDescent="0.35">
      <c r="B6" s="30"/>
      <c r="C6" s="30"/>
      <c r="D6" s="30"/>
      <c r="E6" s="13"/>
      <c r="F6" s="30"/>
      <c r="G6" s="30"/>
      <c r="H6" s="30"/>
      <c r="I6" s="30"/>
      <c r="J6" s="30"/>
    </row>
    <row r="7" spans="2:10" ht="12" customHeight="1" x14ac:dyDescent="0.35">
      <c r="B7" s="30"/>
      <c r="C7" s="30"/>
      <c r="D7" s="30"/>
      <c r="E7" s="13"/>
      <c r="F7" s="30"/>
      <c r="G7" s="30"/>
      <c r="H7" s="30"/>
      <c r="I7" s="30"/>
      <c r="J7" s="30"/>
    </row>
    <row r="8" spans="2:10" ht="12" customHeight="1" x14ac:dyDescent="0.35">
      <c r="B8" s="30"/>
      <c r="C8" s="30"/>
      <c r="D8" s="30"/>
      <c r="E8" s="13"/>
      <c r="F8" s="30"/>
      <c r="G8" s="30"/>
      <c r="H8" s="30"/>
      <c r="I8" s="30"/>
      <c r="J8" s="30"/>
    </row>
    <row r="9" spans="2:10" ht="12" customHeight="1" x14ac:dyDescent="0.35">
      <c r="B9" s="30"/>
      <c r="C9" s="30"/>
      <c r="D9" s="30"/>
      <c r="E9" s="13"/>
      <c r="F9" s="30"/>
      <c r="G9" s="30"/>
      <c r="H9" s="30"/>
      <c r="I9" s="30"/>
      <c r="J9" s="30"/>
    </row>
    <row r="10" spans="2:10" ht="12" customHeight="1" x14ac:dyDescent="0.35">
      <c r="B10" s="22"/>
      <c r="C10" s="22"/>
      <c r="D10" s="22"/>
      <c r="E10" s="13"/>
      <c r="F10" s="22"/>
      <c r="G10" s="22"/>
      <c r="H10" s="22"/>
      <c r="I10" s="22"/>
      <c r="J10" s="22"/>
    </row>
    <row r="11" spans="2:10" ht="12" customHeight="1" x14ac:dyDescent="0.35">
      <c r="B11" s="22"/>
      <c r="C11" s="22"/>
      <c r="D11" s="22"/>
      <c r="E11" s="13"/>
      <c r="F11" s="22"/>
      <c r="G11" s="22"/>
      <c r="H11" s="22"/>
      <c r="I11" s="22"/>
      <c r="J11" s="22"/>
    </row>
    <row r="12" spans="2:10" ht="12" customHeight="1" x14ac:dyDescent="0.35">
      <c r="B12" s="22"/>
      <c r="C12" s="22"/>
      <c r="D12" s="22"/>
      <c r="E12" s="13"/>
      <c r="F12" s="22"/>
      <c r="G12" s="22"/>
      <c r="H12" s="22"/>
      <c r="I12" s="22"/>
      <c r="J12" s="22"/>
    </row>
    <row r="13" spans="2:10" ht="12" customHeight="1" x14ac:dyDescent="0.35">
      <c r="B13" s="22"/>
      <c r="C13" s="22"/>
      <c r="D13" s="22"/>
      <c r="E13" s="13"/>
      <c r="F13" s="22"/>
      <c r="G13" s="22"/>
      <c r="H13" s="22"/>
      <c r="I13" s="22"/>
      <c r="J13" s="22"/>
    </row>
    <row r="14" spans="2:10" ht="12" customHeight="1" x14ac:dyDescent="0.35">
      <c r="B14" s="22"/>
      <c r="C14" s="22"/>
      <c r="D14" s="22"/>
      <c r="E14" s="13"/>
      <c r="F14" s="22"/>
      <c r="G14" s="22"/>
      <c r="H14" s="22"/>
      <c r="I14" s="22"/>
      <c r="J14" s="22"/>
    </row>
    <row r="15" spans="2:10" ht="12" customHeight="1" x14ac:dyDescent="0.35">
      <c r="B15" s="13"/>
      <c r="C15" s="13"/>
      <c r="D15" s="13"/>
      <c r="E15" s="13"/>
      <c r="F15" s="15"/>
      <c r="G15" s="15"/>
      <c r="H15" s="15"/>
      <c r="I15" s="15"/>
      <c r="J15" s="15"/>
    </row>
    <row r="16" spans="2:10" ht="12" customHeight="1" x14ac:dyDescent="0.35">
      <c r="B16" s="28" t="s">
        <v>56</v>
      </c>
      <c r="C16" s="32"/>
      <c r="D16" s="32"/>
      <c r="E16" s="32"/>
      <c r="F16" s="32"/>
      <c r="G16" s="32"/>
      <c r="H16" s="32"/>
      <c r="I16" s="32"/>
      <c r="J16" s="32"/>
    </row>
    <row r="17" spans="2:10" ht="12" customHeight="1" x14ac:dyDescent="0.35">
      <c r="B17" s="32"/>
      <c r="C17" s="32"/>
      <c r="D17" s="32"/>
      <c r="E17" s="32"/>
      <c r="F17" s="32"/>
      <c r="G17" s="32"/>
      <c r="H17" s="32"/>
      <c r="I17" s="32"/>
      <c r="J17" s="32"/>
    </row>
    <row r="18" spans="2:10" ht="12" customHeight="1" x14ac:dyDescent="0.35">
      <c r="B18" s="32"/>
      <c r="C18" s="32"/>
      <c r="D18" s="32"/>
      <c r="E18" s="32"/>
      <c r="F18" s="32"/>
      <c r="G18" s="32"/>
      <c r="H18" s="32"/>
      <c r="I18" s="32"/>
      <c r="J18" s="32"/>
    </row>
    <row r="19" spans="2:10" ht="12" customHeight="1" x14ac:dyDescent="0.35">
      <c r="B19" s="32"/>
      <c r="C19" s="32"/>
      <c r="D19" s="32"/>
      <c r="E19" s="32"/>
      <c r="F19" s="32"/>
      <c r="G19" s="32"/>
      <c r="H19" s="32"/>
      <c r="I19" s="32"/>
      <c r="J19" s="32"/>
    </row>
    <row r="20" spans="2:10" ht="12" customHeight="1" x14ac:dyDescent="0.35">
      <c r="B20" s="32"/>
      <c r="C20" s="32"/>
      <c r="D20" s="32"/>
      <c r="E20" s="32"/>
      <c r="F20" s="32"/>
      <c r="G20" s="32"/>
      <c r="H20" s="32"/>
      <c r="I20" s="32"/>
      <c r="J20" s="32"/>
    </row>
    <row r="21" spans="2:10" ht="12" customHeight="1" x14ac:dyDescent="0.35">
      <c r="B21" s="23"/>
      <c r="C21" s="23"/>
      <c r="D21" s="23"/>
      <c r="E21" s="23"/>
      <c r="F21" s="23"/>
      <c r="G21" s="23"/>
      <c r="H21" s="23"/>
      <c r="I21" s="23"/>
      <c r="J21" s="23"/>
    </row>
    <row r="22" spans="2:10" ht="12" customHeight="1" x14ac:dyDescent="0.35">
      <c r="B22" s="23"/>
      <c r="C22" s="23"/>
      <c r="D22" s="23"/>
      <c r="E22" s="23"/>
      <c r="F22" s="23"/>
      <c r="G22" s="23"/>
      <c r="H22" s="23"/>
      <c r="I22" s="23"/>
      <c r="J22" s="23"/>
    </row>
    <row r="23" spans="2:10" ht="12" customHeight="1" x14ac:dyDescent="0.35">
      <c r="B23" s="23"/>
      <c r="C23" s="23"/>
      <c r="D23" s="23"/>
      <c r="E23" s="23"/>
      <c r="F23" s="23"/>
      <c r="G23" s="23"/>
      <c r="H23" s="23"/>
      <c r="I23" s="23"/>
      <c r="J23" s="23"/>
    </row>
    <row r="24" spans="2:10" ht="12" customHeight="1" x14ac:dyDescent="0.35">
      <c r="B24" s="23"/>
      <c r="C24" s="23"/>
      <c r="D24" s="23"/>
      <c r="E24" s="23"/>
      <c r="F24" s="23"/>
      <c r="G24" s="23"/>
      <c r="H24" s="23"/>
      <c r="I24" s="23"/>
      <c r="J24" s="23"/>
    </row>
    <row r="25" spans="2:10" ht="12" customHeight="1" x14ac:dyDescent="0.35">
      <c r="B25" s="19"/>
      <c r="C25" s="19"/>
      <c r="D25" s="19"/>
      <c r="E25" s="19"/>
      <c r="F25" s="19"/>
      <c r="G25" s="19"/>
      <c r="H25" s="19"/>
      <c r="I25" s="19"/>
      <c r="J25" s="19"/>
    </row>
    <row r="26" spans="2:10" ht="12" customHeight="1" x14ac:dyDescent="0.35">
      <c r="B26" s="26" t="s">
        <v>60</v>
      </c>
      <c r="C26" s="26"/>
      <c r="D26" s="26"/>
      <c r="E26" s="26"/>
      <c r="F26" s="26"/>
      <c r="G26" s="26"/>
      <c r="H26" s="26"/>
      <c r="I26" s="26"/>
      <c r="J26" s="26"/>
    </row>
    <row r="27" spans="2:10" ht="12" customHeight="1" x14ac:dyDescent="0.35">
      <c r="B27" s="26"/>
      <c r="C27" s="26"/>
      <c r="D27" s="26"/>
      <c r="E27" s="26"/>
      <c r="F27" s="26"/>
      <c r="G27" s="26"/>
      <c r="H27" s="26"/>
      <c r="I27" s="26"/>
      <c r="J27" s="26"/>
    </row>
    <row r="28" spans="2:10" ht="12" customHeight="1" x14ac:dyDescent="0.35">
      <c r="B28" s="26"/>
      <c r="C28" s="26"/>
      <c r="D28" s="26"/>
      <c r="E28" s="26"/>
      <c r="F28" s="26"/>
      <c r="G28" s="26"/>
      <c r="H28" s="26"/>
      <c r="I28" s="26"/>
      <c r="J28" s="26"/>
    </row>
    <row r="29" spans="2:10" ht="12" customHeight="1" x14ac:dyDescent="0.35">
      <c r="B29" s="26"/>
      <c r="C29" s="26"/>
      <c r="D29" s="26"/>
      <c r="E29" s="26"/>
      <c r="F29" s="26"/>
      <c r="G29" s="26"/>
      <c r="H29" s="26"/>
      <c r="I29" s="26"/>
      <c r="J29" s="26"/>
    </row>
    <row r="30" spans="2:10" ht="12" customHeight="1" x14ac:dyDescent="0.35">
      <c r="B30" s="26"/>
      <c r="C30" s="26"/>
      <c r="D30" s="26"/>
      <c r="E30" s="26"/>
      <c r="F30" s="26"/>
      <c r="G30" s="26"/>
      <c r="H30" s="26"/>
      <c r="I30" s="26"/>
      <c r="J30" s="26"/>
    </row>
    <row r="31" spans="2:10" ht="12" customHeight="1" x14ac:dyDescent="0.35">
      <c r="B31" s="24"/>
      <c r="C31" s="24"/>
      <c r="D31" s="24"/>
      <c r="E31" s="24"/>
      <c r="F31" s="24"/>
      <c r="G31" s="24"/>
      <c r="H31" s="24"/>
      <c r="I31" s="24"/>
      <c r="J31" s="24"/>
    </row>
    <row r="32" spans="2:10" ht="12" customHeight="1" x14ac:dyDescent="0.35">
      <c r="B32" s="24"/>
      <c r="C32" s="24"/>
      <c r="D32" s="24"/>
      <c r="E32" s="24"/>
      <c r="F32" s="24"/>
      <c r="G32" s="24"/>
      <c r="H32" s="24"/>
      <c r="I32" s="24"/>
      <c r="J32" s="24"/>
    </row>
    <row r="33" spans="2:10" ht="12" customHeight="1" x14ac:dyDescent="0.35">
      <c r="B33" s="24"/>
      <c r="C33" s="24"/>
      <c r="D33" s="24"/>
      <c r="E33" s="24"/>
      <c r="F33" s="24"/>
      <c r="G33" s="24"/>
      <c r="H33" s="24"/>
      <c r="I33" s="24"/>
      <c r="J33" s="24"/>
    </row>
    <row r="34" spans="2:10" ht="12" customHeight="1" x14ac:dyDescent="0.35">
      <c r="B34" s="24"/>
      <c r="C34" s="24"/>
      <c r="D34" s="24"/>
      <c r="E34" s="24"/>
      <c r="F34" s="24"/>
      <c r="G34" s="24"/>
      <c r="H34" s="24"/>
      <c r="I34" s="24"/>
      <c r="J34" s="24"/>
    </row>
    <row r="35" spans="2:10" ht="12" customHeight="1" x14ac:dyDescent="0.35">
      <c r="B35" s="24"/>
      <c r="C35" s="24"/>
      <c r="D35" s="24"/>
      <c r="E35" s="24"/>
      <c r="F35" s="24"/>
      <c r="G35" s="24"/>
      <c r="H35" s="24"/>
      <c r="I35" s="24"/>
      <c r="J35" s="24"/>
    </row>
    <row r="36" spans="2:10" ht="12" customHeight="1" x14ac:dyDescent="0.35"/>
    <row r="37" spans="2:10" ht="12" customHeight="1" x14ac:dyDescent="0.35"/>
    <row r="38" spans="2:10" ht="12" customHeight="1" x14ac:dyDescent="0.35"/>
    <row r="39" spans="2:10" ht="12" customHeight="1" x14ac:dyDescent="0.35"/>
    <row r="40" spans="2:10" ht="12" customHeight="1" x14ac:dyDescent="0.35"/>
    <row r="41" spans="2:10" ht="12" customHeight="1" x14ac:dyDescent="0.35"/>
    <row r="42" spans="2:10" ht="12" customHeight="1" x14ac:dyDescent="0.35"/>
    <row r="43" spans="2:10" ht="12" customHeight="1" x14ac:dyDescent="0.35"/>
    <row r="44" spans="2:10" ht="12" customHeight="1" x14ac:dyDescent="0.35"/>
    <row r="45" spans="2:10" ht="12" customHeight="1" x14ac:dyDescent="0.35"/>
    <row r="46" spans="2:10" ht="12" customHeight="1" x14ac:dyDescent="0.35"/>
    <row r="47" spans="2:10" ht="12" customHeight="1" x14ac:dyDescent="0.35"/>
    <row r="48" spans="2:10" ht="12" customHeight="1" x14ac:dyDescent="0.35"/>
    <row r="49" spans="2:10" ht="12" customHeight="1" x14ac:dyDescent="0.35"/>
    <row r="50" spans="2:10" ht="12" customHeight="1" x14ac:dyDescent="0.35"/>
    <row r="51" spans="2:10" ht="12" customHeight="1" x14ac:dyDescent="0.35"/>
    <row r="52" spans="2:10" ht="12" customHeight="1" x14ac:dyDescent="0.35"/>
    <row r="53" spans="2:10" ht="12" customHeight="1" x14ac:dyDescent="0.35"/>
    <row r="54" spans="2:10" ht="12" customHeight="1" x14ac:dyDescent="0.35"/>
    <row r="55" spans="2:10" ht="12" customHeight="1" x14ac:dyDescent="0.35">
      <c r="B55" s="26" t="s">
        <v>61</v>
      </c>
      <c r="C55" s="26"/>
      <c r="D55" s="26"/>
      <c r="E55" s="26"/>
      <c r="F55" s="26"/>
      <c r="G55" s="26"/>
      <c r="H55" s="26"/>
      <c r="I55" s="26"/>
      <c r="J55" s="26"/>
    </row>
    <row r="56" spans="2:10" ht="12" customHeight="1" x14ac:dyDescent="0.35">
      <c r="B56" s="26"/>
      <c r="C56" s="26"/>
      <c r="D56" s="26"/>
      <c r="E56" s="26"/>
      <c r="F56" s="26"/>
      <c r="G56" s="26"/>
      <c r="H56" s="26"/>
      <c r="I56" s="26"/>
      <c r="J56" s="26"/>
    </row>
    <row r="57" spans="2:10" ht="12" customHeight="1" x14ac:dyDescent="0.35">
      <c r="B57" s="26"/>
      <c r="C57" s="26"/>
      <c r="D57" s="26"/>
      <c r="E57" s="26"/>
      <c r="F57" s="26"/>
      <c r="G57" s="26"/>
      <c r="H57" s="26"/>
      <c r="I57" s="26"/>
      <c r="J57" s="26"/>
    </row>
    <row r="58" spans="2:10" ht="12" customHeight="1" x14ac:dyDescent="0.35">
      <c r="B58" s="26"/>
      <c r="C58" s="26"/>
      <c r="D58" s="26"/>
      <c r="E58" s="26"/>
      <c r="F58" s="26"/>
      <c r="G58" s="26"/>
      <c r="H58" s="26"/>
      <c r="I58" s="26"/>
      <c r="J58" s="26"/>
    </row>
    <row r="59" spans="2:10" ht="12" customHeight="1" x14ac:dyDescent="0.35">
      <c r="B59" s="24"/>
      <c r="C59" s="24"/>
      <c r="D59" s="24"/>
      <c r="E59" s="24"/>
      <c r="F59" s="24"/>
      <c r="G59" s="24"/>
      <c r="H59" s="24"/>
      <c r="I59" s="24"/>
      <c r="J59" s="24"/>
    </row>
    <row r="60" spans="2:10" ht="12" customHeight="1" x14ac:dyDescent="0.35"/>
    <row r="61" spans="2:10" ht="12" customHeight="1" x14ac:dyDescent="0.35"/>
    <row r="62" spans="2:10" ht="12" customHeight="1" x14ac:dyDescent="0.35"/>
    <row r="63" spans="2:10" ht="12" customHeight="1" x14ac:dyDescent="0.35"/>
    <row r="64" spans="2:10" ht="12" customHeight="1" x14ac:dyDescent="0.35"/>
    <row r="65" spans="13:13" ht="12" customHeight="1" x14ac:dyDescent="0.45">
      <c r="M65" s="20"/>
    </row>
    <row r="66" spans="13:13" ht="12" customHeight="1" x14ac:dyDescent="0.35"/>
    <row r="67" spans="13:13" ht="12" customHeight="1" x14ac:dyDescent="0.35"/>
    <row r="68" spans="13:13" ht="12" customHeight="1" x14ac:dyDescent="0.35"/>
    <row r="69" spans="13:13" ht="12" customHeight="1" x14ac:dyDescent="0.35"/>
    <row r="70" spans="13:13" ht="12" customHeight="1" x14ac:dyDescent="0.35"/>
    <row r="71" spans="13:13" ht="12" customHeight="1" x14ac:dyDescent="0.35"/>
    <row r="72" spans="13:13" ht="12" customHeight="1" x14ac:dyDescent="0.35"/>
    <row r="73" spans="13:13" ht="12" customHeight="1" x14ac:dyDescent="0.35"/>
    <row r="74" spans="13:13" ht="12" customHeight="1" x14ac:dyDescent="0.35"/>
    <row r="75" spans="13:13" ht="12" customHeight="1" x14ac:dyDescent="0.35"/>
    <row r="76" spans="13:13" ht="12" customHeight="1" x14ac:dyDescent="0.35"/>
    <row r="77" spans="13:13" ht="12" customHeight="1" x14ac:dyDescent="0.35"/>
    <row r="78" spans="13:13" ht="12" customHeight="1" x14ac:dyDescent="0.35"/>
    <row r="79" spans="13:13" ht="12" customHeight="1" x14ac:dyDescent="0.35"/>
    <row r="80" spans="13:13" ht="12" customHeight="1" x14ac:dyDescent="0.35"/>
    <row r="81" ht="12" customHeight="1" x14ac:dyDescent="0.35"/>
    <row r="82" ht="12" customHeight="1" x14ac:dyDescent="0.35"/>
    <row r="83" ht="12" customHeight="1" x14ac:dyDescent="0.35"/>
    <row r="84" ht="12" customHeight="1" x14ac:dyDescent="0.35"/>
    <row r="85" ht="12" customHeight="1" x14ac:dyDescent="0.35"/>
    <row r="86" ht="12" customHeight="1" x14ac:dyDescent="0.35"/>
    <row r="87" ht="12" customHeight="1" x14ac:dyDescent="0.35"/>
    <row r="88" ht="12" customHeight="1" x14ac:dyDescent="0.35"/>
    <row r="89" ht="12" customHeight="1" x14ac:dyDescent="0.35"/>
    <row r="90" ht="12" customHeight="1" x14ac:dyDescent="0.35"/>
    <row r="91" ht="12" customHeight="1" x14ac:dyDescent="0.35"/>
    <row r="92" ht="12" customHeight="1" x14ac:dyDescent="0.35"/>
    <row r="93" ht="12" customHeight="1" x14ac:dyDescent="0.35"/>
    <row r="94" ht="12" customHeight="1" x14ac:dyDescent="0.35"/>
    <row r="95" ht="12" customHeight="1" x14ac:dyDescent="0.35"/>
    <row r="96" ht="12" customHeight="1" x14ac:dyDescent="0.35"/>
    <row r="97" spans="2:10" ht="12" customHeight="1" x14ac:dyDescent="0.35"/>
    <row r="98" spans="2:10" ht="12" customHeight="1" x14ac:dyDescent="0.35">
      <c r="B98" s="27" t="s">
        <v>57</v>
      </c>
      <c r="C98" s="27"/>
      <c r="D98" s="27"/>
      <c r="E98" s="27"/>
      <c r="F98" s="27"/>
      <c r="G98" s="27"/>
      <c r="H98" s="27"/>
      <c r="I98" s="27"/>
      <c r="J98" s="27"/>
    </row>
    <row r="99" spans="2:10" ht="12" customHeight="1" x14ac:dyDescent="0.35">
      <c r="B99" s="27"/>
      <c r="C99" s="27"/>
      <c r="D99" s="27"/>
      <c r="E99" s="27"/>
      <c r="F99" s="27"/>
      <c r="G99" s="27"/>
      <c r="H99" s="27"/>
      <c r="I99" s="27"/>
      <c r="J99" s="27"/>
    </row>
    <row r="100" spans="2:10" ht="12" customHeight="1" x14ac:dyDescent="0.35">
      <c r="B100" s="27"/>
      <c r="C100" s="27"/>
      <c r="D100" s="27"/>
      <c r="E100" s="27"/>
      <c r="F100" s="27"/>
      <c r="G100" s="27"/>
      <c r="H100" s="27"/>
      <c r="I100" s="27"/>
      <c r="J100" s="27"/>
    </row>
    <row r="101" spans="2:10" ht="12" customHeight="1" x14ac:dyDescent="0.35">
      <c r="B101" s="27"/>
      <c r="C101" s="27"/>
      <c r="D101" s="27"/>
      <c r="E101" s="27"/>
      <c r="F101" s="27"/>
      <c r="G101" s="27"/>
      <c r="H101" s="27"/>
      <c r="I101" s="27"/>
      <c r="J101" s="27"/>
    </row>
    <row r="102" spans="2:10" ht="12" customHeight="1" x14ac:dyDescent="0.35">
      <c r="B102" s="27"/>
      <c r="C102" s="27"/>
      <c r="D102" s="27"/>
      <c r="E102" s="27"/>
      <c r="F102" s="27"/>
      <c r="G102" s="27"/>
      <c r="H102" s="27"/>
      <c r="I102" s="27"/>
      <c r="J102" s="27"/>
    </row>
    <row r="103" spans="2:10" ht="12" customHeight="1" x14ac:dyDescent="0.35">
      <c r="B103" s="27"/>
      <c r="C103" s="27"/>
      <c r="D103" s="27"/>
      <c r="E103" s="27"/>
      <c r="F103" s="27"/>
      <c r="G103" s="27"/>
      <c r="H103" s="27"/>
      <c r="I103" s="27"/>
      <c r="J103" s="27"/>
    </row>
    <row r="104" spans="2:10" ht="12" customHeight="1" x14ac:dyDescent="0.35">
      <c r="B104" s="27"/>
      <c r="C104" s="27"/>
      <c r="D104" s="27"/>
      <c r="E104" s="27"/>
      <c r="F104" s="27"/>
      <c r="G104" s="27"/>
      <c r="H104" s="27"/>
      <c r="I104" s="27"/>
      <c r="J104" s="27"/>
    </row>
    <row r="105" spans="2:10" ht="12" customHeight="1" x14ac:dyDescent="0.35">
      <c r="B105" s="27"/>
      <c r="C105" s="27"/>
      <c r="D105" s="27"/>
      <c r="E105" s="27"/>
      <c r="F105" s="27"/>
      <c r="G105" s="27"/>
      <c r="H105" s="27"/>
      <c r="I105" s="27"/>
      <c r="J105" s="27"/>
    </row>
    <row r="106" spans="2:10" ht="12" customHeight="1" x14ac:dyDescent="0.35">
      <c r="B106" s="27"/>
      <c r="C106" s="27"/>
      <c r="D106" s="27"/>
      <c r="E106" s="27"/>
      <c r="F106" s="27"/>
      <c r="G106" s="27"/>
      <c r="H106" s="27"/>
      <c r="I106" s="27"/>
      <c r="J106" s="27"/>
    </row>
    <row r="107" spans="2:10" ht="12" customHeight="1" x14ac:dyDescent="0.35">
      <c r="B107" s="27"/>
      <c r="C107" s="27"/>
      <c r="D107" s="27"/>
      <c r="E107" s="27"/>
      <c r="F107" s="27"/>
      <c r="G107" s="27"/>
      <c r="H107" s="27"/>
      <c r="I107" s="27"/>
      <c r="J107" s="27"/>
    </row>
    <row r="108" spans="2:10" ht="12" customHeight="1" x14ac:dyDescent="0.35">
      <c r="B108" s="27"/>
      <c r="C108" s="27"/>
      <c r="D108" s="27"/>
      <c r="E108" s="27"/>
      <c r="F108" s="27"/>
      <c r="G108" s="27"/>
      <c r="H108" s="27"/>
      <c r="I108" s="27"/>
      <c r="J108" s="27"/>
    </row>
    <row r="109" spans="2:10" ht="12" customHeight="1" x14ac:dyDescent="0.35"/>
    <row r="110" spans="2:10" ht="12" customHeight="1" x14ac:dyDescent="0.35">
      <c r="B110" s="28" t="s">
        <v>62</v>
      </c>
      <c r="C110" s="28"/>
      <c r="D110" s="28"/>
      <c r="E110" s="28"/>
      <c r="F110" s="28"/>
      <c r="G110" s="28"/>
      <c r="H110" s="28"/>
      <c r="I110" s="28"/>
      <c r="J110" s="28"/>
    </row>
    <row r="111" spans="2:10" ht="12" customHeight="1" x14ac:dyDescent="0.35">
      <c r="B111" s="28"/>
      <c r="C111" s="28"/>
      <c r="D111" s="28"/>
      <c r="E111" s="28"/>
      <c r="F111" s="28"/>
      <c r="G111" s="28"/>
      <c r="H111" s="28"/>
      <c r="I111" s="28"/>
      <c r="J111" s="28"/>
    </row>
    <row r="112" spans="2:10" ht="12" customHeight="1" x14ac:dyDescent="0.35">
      <c r="B112" s="28"/>
      <c r="C112" s="28"/>
      <c r="D112" s="28"/>
      <c r="E112" s="28"/>
      <c r="F112" s="28"/>
      <c r="G112" s="28"/>
      <c r="H112" s="28"/>
      <c r="I112" s="28"/>
      <c r="J112" s="28"/>
    </row>
    <row r="113" ht="12" customHeight="1" x14ac:dyDescent="0.35"/>
    <row r="114" ht="12" customHeight="1" x14ac:dyDescent="0.35"/>
    <row r="115" ht="12" customHeight="1" x14ac:dyDescent="0.35"/>
    <row r="116" ht="12" customHeight="1" x14ac:dyDescent="0.35"/>
    <row r="117" ht="12" customHeight="1" x14ac:dyDescent="0.35"/>
    <row r="118" ht="12" customHeight="1" x14ac:dyDescent="0.35"/>
    <row r="119" ht="12" customHeight="1" x14ac:dyDescent="0.35"/>
    <row r="120" ht="12" customHeight="1" x14ac:dyDescent="0.35"/>
    <row r="121" ht="12" customHeight="1" x14ac:dyDescent="0.35"/>
    <row r="122" ht="12" customHeight="1" x14ac:dyDescent="0.35"/>
    <row r="123" ht="12" customHeight="1" x14ac:dyDescent="0.35"/>
    <row r="124" ht="12" customHeight="1" x14ac:dyDescent="0.35"/>
    <row r="125" ht="12" customHeight="1" x14ac:dyDescent="0.35"/>
    <row r="126" ht="12" customHeight="1" x14ac:dyDescent="0.35"/>
    <row r="127" ht="12" customHeight="1" x14ac:dyDescent="0.35"/>
    <row r="128" ht="12" customHeight="1" x14ac:dyDescent="0.35"/>
    <row r="129" spans="13:13" ht="12" customHeight="1" x14ac:dyDescent="0.35"/>
    <row r="130" spans="13:13" ht="12" customHeight="1" x14ac:dyDescent="0.35"/>
    <row r="131" spans="13:13" ht="12" customHeight="1" x14ac:dyDescent="0.35"/>
    <row r="132" spans="13:13" ht="12" customHeight="1" x14ac:dyDescent="0.35"/>
    <row r="133" spans="13:13" ht="12" customHeight="1" x14ac:dyDescent="0.35"/>
    <row r="134" spans="13:13" ht="12" customHeight="1" x14ac:dyDescent="0.35"/>
    <row r="135" spans="13:13" ht="12" customHeight="1" x14ac:dyDescent="0.35"/>
    <row r="136" spans="13:13" ht="12" customHeight="1" x14ac:dyDescent="0.35"/>
    <row r="137" spans="13:13" ht="12" customHeight="1" x14ac:dyDescent="0.35"/>
    <row r="138" spans="13:13" ht="12" customHeight="1" x14ac:dyDescent="0.35"/>
    <row r="139" spans="13:13" ht="12" customHeight="1" x14ac:dyDescent="0.35"/>
    <row r="140" spans="13:13" ht="12" customHeight="1" x14ac:dyDescent="0.35"/>
    <row r="141" spans="13:13" ht="12" customHeight="1" x14ac:dyDescent="0.35"/>
    <row r="142" spans="13:13" ht="12" customHeight="1" x14ac:dyDescent="0.45">
      <c r="M142" s="21"/>
    </row>
    <row r="143" spans="13:13" ht="12" customHeight="1" x14ac:dyDescent="0.35"/>
    <row r="144" spans="13:13" ht="12" customHeight="1" x14ac:dyDescent="0.35"/>
    <row r="145" ht="12" customHeight="1" x14ac:dyDescent="0.35"/>
  </sheetData>
  <mergeCells count="7">
    <mergeCell ref="B55:J58"/>
    <mergeCell ref="B98:J108"/>
    <mergeCell ref="B110:J112"/>
    <mergeCell ref="B2:D9"/>
    <mergeCell ref="F2:J9"/>
    <mergeCell ref="B26:J30"/>
    <mergeCell ref="B16:J20"/>
  </mergeCells>
  <phoneticPr fontId="9" type="noConversion"/>
  <pageMargins left="0.7" right="0.7" top="0.75" bottom="0.75" header="0.3" footer="0.3"/>
  <pageSetup paperSize="9" scale="83" orientation="portrait" r:id="rId1"/>
  <rowBreaks count="2" manualBreakCount="2">
    <brk id="54" max="10" man="1"/>
    <brk id="108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4F856-999D-4A55-89CC-8DF06BF25A88}">
  <dimension ref="B2:N51"/>
  <sheetViews>
    <sheetView workbookViewId="0">
      <selection activeCell="N4" sqref="N4"/>
    </sheetView>
  </sheetViews>
  <sheetFormatPr defaultRowHeight="14.5" x14ac:dyDescent="0.35"/>
  <cols>
    <col min="1" max="1" width="2.90625" customWidth="1"/>
    <col min="2" max="2" width="16.08984375" bestFit="1" customWidth="1"/>
  </cols>
  <sheetData>
    <row r="2" spans="2:14" x14ac:dyDescent="0.35">
      <c r="C2">
        <v>2014</v>
      </c>
      <c r="D2">
        <v>2015</v>
      </c>
      <c r="E2">
        <v>2016</v>
      </c>
      <c r="F2">
        <v>2017</v>
      </c>
      <c r="G2">
        <v>2018</v>
      </c>
      <c r="H2">
        <v>2019</v>
      </c>
      <c r="I2">
        <v>2020</v>
      </c>
      <c r="J2">
        <v>2021</v>
      </c>
      <c r="K2">
        <v>2022</v>
      </c>
      <c r="L2">
        <v>2023</v>
      </c>
    </row>
    <row r="3" spans="2:14" x14ac:dyDescent="0.35">
      <c r="B3" t="s">
        <v>28</v>
      </c>
      <c r="C3" s="6">
        <f>urodzenia!B19/1000</f>
        <v>375.16</v>
      </c>
      <c r="D3" s="6">
        <f>urodzenia!C19/1000</f>
        <v>369.30799999999999</v>
      </c>
      <c r="E3" s="6">
        <f>urodzenia!D19/1000</f>
        <v>382.25700000000001</v>
      </c>
      <c r="F3" s="6">
        <f>urodzenia!E19/1000</f>
        <v>401.98200000000003</v>
      </c>
      <c r="G3" s="6">
        <f>urodzenia!F19/1000</f>
        <v>388.178</v>
      </c>
      <c r="H3" s="6">
        <f>urodzenia!G19/1000</f>
        <v>374.95400000000001</v>
      </c>
      <c r="I3" s="6">
        <f>urodzenia!H19/1000</f>
        <v>355.30900000000003</v>
      </c>
      <c r="J3" s="6">
        <f>urodzenia!I19/1000</f>
        <v>331.51100000000002</v>
      </c>
      <c r="K3" s="6">
        <f>urodzenia!J19/1000</f>
        <v>305.13200000000001</v>
      </c>
      <c r="L3" s="6">
        <f>urodzenia!K19/1000</f>
        <v>272.45100000000002</v>
      </c>
      <c r="N3" s="17">
        <f>(L3-G3)/G3</f>
        <v>-0.29812869353750077</v>
      </c>
    </row>
    <row r="4" spans="2:14" x14ac:dyDescent="0.35">
      <c r="B4" t="s">
        <v>29</v>
      </c>
      <c r="C4">
        <f>opuszczone!B19</f>
        <v>772</v>
      </c>
      <c r="D4">
        <f>opuszczone!C19</f>
        <v>762</v>
      </c>
      <c r="E4">
        <f>opuszczone!D19</f>
        <v>709</v>
      </c>
      <c r="F4">
        <f>opuszczone!E19</f>
        <v>551</v>
      </c>
      <c r="G4">
        <f>opuszczone!F19</f>
        <v>472</v>
      </c>
      <c r="H4">
        <f>opuszczone!G19</f>
        <v>527</v>
      </c>
      <c r="I4">
        <f>opuszczone!H19</f>
        <v>506</v>
      </c>
      <c r="J4">
        <f>opuszczone!I19</f>
        <v>643</v>
      </c>
      <c r="K4">
        <f>opuszczone!J19</f>
        <v>571</v>
      </c>
      <c r="L4">
        <f>opuszczone!K19</f>
        <v>627</v>
      </c>
      <c r="N4" s="17">
        <f>(L4-G4)/G4</f>
        <v>0.32838983050847459</v>
      </c>
    </row>
    <row r="5" spans="2:14" x14ac:dyDescent="0.35">
      <c r="B5" t="s">
        <v>30</v>
      </c>
      <c r="C5" s="10">
        <f>C4/(C3*1000)</f>
        <v>2.0577886768312187E-3</v>
      </c>
      <c r="D5" s="10">
        <f t="shared" ref="D5:L5" si="0">D4/(D3*1000)</f>
        <v>2.0633184225632806E-3</v>
      </c>
      <c r="E5" s="10">
        <f t="shared" si="0"/>
        <v>1.8547730976803563E-3</v>
      </c>
      <c r="F5" s="10">
        <f t="shared" si="0"/>
        <v>1.3707081411605494E-3</v>
      </c>
      <c r="G5" s="10">
        <f t="shared" si="0"/>
        <v>1.2159370185842577E-3</v>
      </c>
      <c r="H5" s="10">
        <f t="shared" si="0"/>
        <v>1.40550574203769E-3</v>
      </c>
      <c r="I5" s="10">
        <f t="shared" si="0"/>
        <v>1.4241125330346262E-3</v>
      </c>
      <c r="J5" s="10">
        <f t="shared" si="0"/>
        <v>1.9396038140514192E-3</v>
      </c>
      <c r="K5" s="10">
        <f t="shared" si="0"/>
        <v>1.8713212642397388E-3</v>
      </c>
      <c r="L5" s="10">
        <f t="shared" si="0"/>
        <v>2.3013312485547859E-3</v>
      </c>
      <c r="M5" s="10"/>
    </row>
    <row r="6" spans="2:14" x14ac:dyDescent="0.35">
      <c r="B6" t="s">
        <v>35</v>
      </c>
      <c r="C6">
        <f>1/C5</f>
        <v>485.9585492227979</v>
      </c>
      <c r="D6">
        <f t="shared" ref="D6:L6" si="1">1/D5</f>
        <v>484.65616797900259</v>
      </c>
      <c r="E6">
        <f t="shared" si="1"/>
        <v>539.14950634696754</v>
      </c>
      <c r="F6">
        <f t="shared" si="1"/>
        <v>729.54990925589846</v>
      </c>
      <c r="G6">
        <f t="shared" si="1"/>
        <v>822.41101694915255</v>
      </c>
      <c r="H6">
        <f t="shared" si="1"/>
        <v>711.48766603415561</v>
      </c>
      <c r="I6">
        <f t="shared" si="1"/>
        <v>702.19169960474312</v>
      </c>
      <c r="J6">
        <f t="shared" si="1"/>
        <v>515.56920684292379</v>
      </c>
      <c r="K6">
        <f t="shared" si="1"/>
        <v>534.38178633975485</v>
      </c>
      <c r="L6">
        <f t="shared" si="1"/>
        <v>434.53110047846894</v>
      </c>
    </row>
    <row r="34" spans="2:3" x14ac:dyDescent="0.35">
      <c r="B34" s="2" t="s">
        <v>1</v>
      </c>
      <c r="C34" t="s">
        <v>40</v>
      </c>
    </row>
    <row r="35" spans="2:3" x14ac:dyDescent="0.35">
      <c r="B35" t="s">
        <v>63</v>
      </c>
      <c r="C35" s="10">
        <v>2.4089683751056992E-4</v>
      </c>
    </row>
    <row r="36" spans="2:3" x14ac:dyDescent="0.35">
      <c r="B36" t="s">
        <v>55</v>
      </c>
      <c r="C36" s="10">
        <v>9.0196452322153348E-4</v>
      </c>
    </row>
    <row r="37" spans="2:3" x14ac:dyDescent="0.35">
      <c r="B37" t="s">
        <v>54</v>
      </c>
      <c r="C37" s="10">
        <v>9.4721863956419663E-4</v>
      </c>
    </row>
    <row r="38" spans="2:3" x14ac:dyDescent="0.35">
      <c r="B38" t="s">
        <v>53</v>
      </c>
      <c r="C38" s="10">
        <v>1.0586274962179653E-3</v>
      </c>
    </row>
    <row r="39" spans="2:3" x14ac:dyDescent="0.35">
      <c r="B39" t="s">
        <v>52</v>
      </c>
      <c r="C39" s="10">
        <v>1.1670188904249037E-3</v>
      </c>
    </row>
    <row r="40" spans="2:3" x14ac:dyDescent="0.35">
      <c r="B40" t="s">
        <v>51</v>
      </c>
      <c r="C40" s="10">
        <v>1.2318797807782662E-3</v>
      </c>
    </row>
    <row r="41" spans="2:3" x14ac:dyDescent="0.35">
      <c r="B41" t="s">
        <v>50</v>
      </c>
      <c r="C41" s="10">
        <v>1.3247546311671704E-3</v>
      </c>
    </row>
    <row r="42" spans="2:3" x14ac:dyDescent="0.35">
      <c r="B42" t="s">
        <v>49</v>
      </c>
      <c r="C42" s="10">
        <v>1.4820892530647914E-3</v>
      </c>
    </row>
    <row r="43" spans="2:3" x14ac:dyDescent="0.35">
      <c r="B43" t="s">
        <v>48</v>
      </c>
      <c r="C43" s="10">
        <v>1.7489413730159616E-3</v>
      </c>
    </row>
    <row r="44" spans="2:3" x14ac:dyDescent="0.35">
      <c r="B44" s="3" t="s">
        <v>18</v>
      </c>
      <c r="C44" s="10">
        <v>1.7504399958737922E-3</v>
      </c>
    </row>
    <row r="45" spans="2:3" x14ac:dyDescent="0.35">
      <c r="B45" t="s">
        <v>47</v>
      </c>
      <c r="C45" s="10">
        <v>1.9231142949620913E-3</v>
      </c>
    </row>
    <row r="46" spans="2:3" x14ac:dyDescent="0.35">
      <c r="B46" t="s">
        <v>46</v>
      </c>
      <c r="C46" s="10">
        <v>2.0153544002674264E-3</v>
      </c>
    </row>
    <row r="47" spans="2:3" x14ac:dyDescent="0.35">
      <c r="B47" t="s">
        <v>45</v>
      </c>
      <c r="C47" s="10">
        <v>2.0232222880409889E-3</v>
      </c>
    </row>
    <row r="48" spans="2:3" x14ac:dyDescent="0.35">
      <c r="B48" t="s">
        <v>44</v>
      </c>
      <c r="C48" s="10">
        <v>2.2655997659950401E-3</v>
      </c>
    </row>
    <row r="49" spans="2:3" x14ac:dyDescent="0.35">
      <c r="B49" t="s">
        <v>43</v>
      </c>
      <c r="C49" s="10">
        <v>3.6647249907979101E-3</v>
      </c>
    </row>
    <row r="50" spans="2:3" x14ac:dyDescent="0.35">
      <c r="B50" t="s">
        <v>42</v>
      </c>
      <c r="C50" s="10">
        <v>3.7797154240677409E-3</v>
      </c>
    </row>
    <row r="51" spans="2:3" x14ac:dyDescent="0.35">
      <c r="B51" t="s">
        <v>41</v>
      </c>
      <c r="C51" s="10">
        <v>4.6323800503056366E-3</v>
      </c>
    </row>
  </sheetData>
  <sortState xmlns:xlrd2="http://schemas.microsoft.com/office/spreadsheetml/2017/richdata2" ref="B35:C51">
    <sortCondition ref="C35:C51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779-029A-4AC6-BF02-5EC12348ECFB}">
  <dimension ref="A2:K19"/>
  <sheetViews>
    <sheetView topLeftCell="A7" workbookViewId="0">
      <selection activeCell="N4" sqref="N4"/>
    </sheetView>
  </sheetViews>
  <sheetFormatPr defaultRowHeight="14.5" x14ac:dyDescent="0.35"/>
  <cols>
    <col min="1" max="1" width="19.26953125" bestFit="1" customWidth="1"/>
  </cols>
  <sheetData>
    <row r="2" spans="1:11" x14ac:dyDescent="0.35">
      <c r="A2" s="2" t="s">
        <v>1</v>
      </c>
      <c r="B2" s="2">
        <v>2014</v>
      </c>
      <c r="C2" s="2">
        <v>2015</v>
      </c>
      <c r="D2" s="2">
        <v>2016</v>
      </c>
      <c r="E2" s="2">
        <v>2017</v>
      </c>
      <c r="F2" s="2">
        <v>2018</v>
      </c>
      <c r="G2" s="2">
        <v>2019</v>
      </c>
      <c r="H2" s="2">
        <v>2020</v>
      </c>
      <c r="I2" s="2">
        <v>2021</v>
      </c>
      <c r="J2" s="2">
        <v>2022</v>
      </c>
      <c r="K2" s="2">
        <v>2023</v>
      </c>
    </row>
    <row r="3" spans="1:11" x14ac:dyDescent="0.35">
      <c r="A3" t="s">
        <v>2</v>
      </c>
      <c r="B3" s="12">
        <f>opuszczone!B3/urodzenia!B3</f>
        <v>2.9071906969897698E-3</v>
      </c>
      <c r="C3" s="12">
        <f>opuszczone!C3/urodzenia!C3</f>
        <v>3.8845304288216923E-3</v>
      </c>
      <c r="D3" s="12">
        <f>opuszczone!D3/urodzenia!D3</f>
        <v>4.0798484627713825E-3</v>
      </c>
      <c r="E3" s="12">
        <f>opuszczone!E3/urodzenia!E3</f>
        <v>3.1336924756170557E-3</v>
      </c>
      <c r="F3" s="12">
        <f>opuszczone!F3/urodzenia!F3</f>
        <v>2.8787333573227778E-3</v>
      </c>
      <c r="G3" s="12">
        <f>opuszczone!G3/urodzenia!G3</f>
        <v>3.1572691479087736E-3</v>
      </c>
      <c r="H3" s="12">
        <f>opuszczone!H3/urodzenia!H3</f>
        <v>3.8890833430560417E-3</v>
      </c>
      <c r="I3" s="12">
        <f>opuszczone!I3/urodzenia!I3</f>
        <v>3.6429126928901804E-3</v>
      </c>
      <c r="J3" s="12">
        <f>opuszczone!J3/urodzenia!J3</f>
        <v>4.180050160601927E-3</v>
      </c>
      <c r="K3" s="12">
        <f>opuszczone!K3/urodzenia!K3</f>
        <v>6.0438434746978081E-3</v>
      </c>
    </row>
    <row r="4" spans="1:11" x14ac:dyDescent="0.35">
      <c r="A4" t="s">
        <v>3</v>
      </c>
      <c r="B4" s="12">
        <f>opuszczone!B4/urodzenia!B4</f>
        <v>2.8955119564674755E-3</v>
      </c>
      <c r="C4" s="12">
        <f>opuszczone!C4/urodzenia!C4</f>
        <v>1.8759770713913497E-3</v>
      </c>
      <c r="D4" s="12">
        <f>opuszczone!D4/urodzenia!D4</f>
        <v>1.4112903225806451E-3</v>
      </c>
      <c r="E4" s="12">
        <f>opuszczone!E4/urodzenia!E4</f>
        <v>1.3875598086124403E-3</v>
      </c>
      <c r="F4" s="12">
        <f>opuszczone!F4/urodzenia!F4</f>
        <v>2.1645021645021645E-3</v>
      </c>
      <c r="G4" s="12">
        <f>opuszczone!G4/urodzenia!G4</f>
        <v>2.4299451969806637E-3</v>
      </c>
      <c r="H4" s="12">
        <f>opuszczone!H4/urodzenia!H4</f>
        <v>2.4426802864597791E-3</v>
      </c>
      <c r="I4" s="12">
        <f>opuszczone!I4/urodzenia!I4</f>
        <v>2.7530073613022924E-3</v>
      </c>
      <c r="J4" s="12">
        <f>opuszczone!J4/urodzenia!J4</f>
        <v>2.8550561051722992E-3</v>
      </c>
      <c r="K4" s="12">
        <f>opuszczone!K4/urodzenia!K4</f>
        <v>2.4404673864812897E-3</v>
      </c>
    </row>
    <row r="5" spans="1:11" x14ac:dyDescent="0.35">
      <c r="A5" t="s">
        <v>4</v>
      </c>
      <c r="B5" s="12">
        <f>opuszczone!B5/urodzenia!B5</f>
        <v>1.3112769820455921E-3</v>
      </c>
      <c r="C5" s="12">
        <f>opuszczone!C5/urodzenia!C5</f>
        <v>1.3695155972609687E-3</v>
      </c>
      <c r="D5" s="12">
        <f>opuszczone!D5/urodzenia!D5</f>
        <v>8.1358690125088982E-4</v>
      </c>
      <c r="E5" s="12">
        <f>opuszczone!E5/urodzenia!E5</f>
        <v>6.6992056656139346E-4</v>
      </c>
      <c r="F5" s="12">
        <f>opuszczone!F5/urodzenia!F5</f>
        <v>6.4673399333366503E-4</v>
      </c>
      <c r="G5" s="12">
        <f>opuszczone!G5/urodzenia!G5</f>
        <v>3.6295758581354352E-4</v>
      </c>
      <c r="H5" s="12">
        <f>opuszczone!H5/urodzenia!H5</f>
        <v>1.0535654874126649E-3</v>
      </c>
      <c r="I5" s="12">
        <f>opuszczone!I5/urodzenia!I5</f>
        <v>6.6101796767021215E-4</v>
      </c>
      <c r="J5" s="12">
        <f>opuszczone!J5/urodzenia!J5</f>
        <v>7.2282822972795369E-4</v>
      </c>
      <c r="K5" s="12">
        <f>opuszczone!K5/urodzenia!K5</f>
        <v>1.4082419211384524E-3</v>
      </c>
    </row>
    <row r="6" spans="1:11" x14ac:dyDescent="0.35">
      <c r="A6" t="s">
        <v>5</v>
      </c>
      <c r="B6" s="12">
        <f>opuszczone!B6/urodzenia!B6</f>
        <v>3.9110745162618359E-3</v>
      </c>
      <c r="C6" s="12">
        <f>opuszczone!C6/urodzenia!C6</f>
        <v>4.7770700636942673E-3</v>
      </c>
      <c r="D6" s="12">
        <f>opuszczone!D6/urodzenia!D6</f>
        <v>2.5683172385453051E-3</v>
      </c>
      <c r="E6" s="12">
        <f>opuszczone!E6/urodzenia!E6</f>
        <v>1.4563106796116505E-3</v>
      </c>
      <c r="F6" s="12">
        <f>opuszczone!F6/urodzenia!F6</f>
        <v>2.0069715855075524E-3</v>
      </c>
      <c r="G6" s="12">
        <f>opuszczone!G6/urodzenia!G6</f>
        <v>4.6480743691899072E-3</v>
      </c>
      <c r="H6" s="12">
        <f>opuszczone!H6/urodzenia!H6</f>
        <v>2.7797081306462821E-3</v>
      </c>
      <c r="I6" s="12">
        <f>opuszczone!I6/urodzenia!I6</f>
        <v>2.523659305993691E-3</v>
      </c>
      <c r="J6" s="12">
        <f>opuszczone!J6/urodzenia!J6</f>
        <v>5.3596614950634693E-3</v>
      </c>
      <c r="K6" s="12">
        <f>opuszczone!K6/urodzenia!K6</f>
        <v>6.6164025234651484E-3</v>
      </c>
    </row>
    <row r="7" spans="1:11" x14ac:dyDescent="0.35">
      <c r="A7" t="s">
        <v>6</v>
      </c>
      <c r="B7" s="12">
        <f>opuszczone!B7/urodzenia!B7</f>
        <v>2.2463002114164903E-3</v>
      </c>
      <c r="C7" s="12">
        <f>opuszczone!C7/urodzenia!C7</f>
        <v>2.5776692443359112E-3</v>
      </c>
      <c r="D7" s="12">
        <f>opuszczone!D7/urodzenia!D7</f>
        <v>3.4219531455646221E-3</v>
      </c>
      <c r="E7" s="12">
        <f>opuszczone!E7/urodzenia!E7</f>
        <v>3.1536456143301658E-3</v>
      </c>
      <c r="F7" s="12">
        <f>opuszczone!F7/urodzenia!F7</f>
        <v>1.3468306034670027E-3</v>
      </c>
      <c r="G7" s="12">
        <f>opuszczone!G7/urodzenia!G7</f>
        <v>1.339863241545001E-3</v>
      </c>
      <c r="H7" s="12">
        <f>opuszczone!H7/urodzenia!H7</f>
        <v>1.1966875688095352E-3</v>
      </c>
      <c r="I7" s="12">
        <f>opuszczone!I7/urodzenia!I7</f>
        <v>1.8398323708284357E-3</v>
      </c>
      <c r="J7" s="12">
        <f>opuszczone!J7/urodzenia!J7</f>
        <v>1.1561966635467709E-3</v>
      </c>
      <c r="K7" s="12">
        <f>opuszczone!K7/urodzenia!K7</f>
        <v>1.9532442165659525E-3</v>
      </c>
    </row>
    <row r="8" spans="1:11" x14ac:dyDescent="0.35">
      <c r="A8" t="s">
        <v>7</v>
      </c>
      <c r="B8" s="12">
        <f>opuszczone!B8/urodzenia!B8</f>
        <v>1.6560620587466226E-3</v>
      </c>
      <c r="C8" s="12">
        <f>opuszczone!C8/urodzenia!C8</f>
        <v>1.9872699519023068E-3</v>
      </c>
      <c r="D8" s="12">
        <f>opuszczone!D8/urodzenia!D8</f>
        <v>1.3487104676447111E-3</v>
      </c>
      <c r="E8" s="12">
        <f>opuszczone!E8/urodzenia!E8</f>
        <v>9.9578103299179793E-4</v>
      </c>
      <c r="F8" s="12">
        <f>opuszczone!F8/urodzenia!F8</f>
        <v>8.1871962814282701E-4</v>
      </c>
      <c r="G8" s="12">
        <f>opuszczone!G8/urodzenia!G8</f>
        <v>9.2026200400584636E-4</v>
      </c>
      <c r="H8" s="12">
        <f>opuszczone!H8/urodzenia!H8</f>
        <v>8.7669683257918555E-4</v>
      </c>
      <c r="I8" s="12">
        <f>opuszczone!I8/urodzenia!I8</f>
        <v>1.1416554003304792E-3</v>
      </c>
      <c r="J8" s="12">
        <f>opuszczone!J8/urodzenia!J8</f>
        <v>1.126053664500354E-3</v>
      </c>
      <c r="K8" s="12">
        <f>opuszczone!K8/urodzenia!K8</f>
        <v>1.4475867669385305E-3</v>
      </c>
    </row>
    <row r="9" spans="1:11" x14ac:dyDescent="0.35">
      <c r="A9" t="s">
        <v>8</v>
      </c>
      <c r="B9" s="12">
        <f>opuszczone!B9/urodzenia!B9</f>
        <v>1.7151157703144961E-3</v>
      </c>
      <c r="C9" s="12">
        <f>opuszczone!C9/urodzenia!C9</f>
        <v>1.54901141743247E-3</v>
      </c>
      <c r="D9" s="12">
        <f>opuszczone!D9/urodzenia!D9</f>
        <v>9.3981807807203032E-4</v>
      </c>
      <c r="E9" s="12">
        <f>opuszczone!E9/urodzenia!E9</f>
        <v>1.2772837510105094E-3</v>
      </c>
      <c r="F9" s="12">
        <f>opuszczone!F9/urodzenia!F9</f>
        <v>7.439861122592378E-4</v>
      </c>
      <c r="G9" s="12">
        <f>opuszczone!G9/urodzenia!G9</f>
        <v>1.4770800812394045E-3</v>
      </c>
      <c r="H9" s="12">
        <f>opuszczone!H9/urodzenia!H9</f>
        <v>9.6969269556938591E-4</v>
      </c>
      <c r="I9" s="12">
        <f>opuszczone!I9/urodzenia!I9</f>
        <v>2.4101746449627349E-3</v>
      </c>
      <c r="J9" s="12">
        <f>opuszczone!J9/urodzenia!J9</f>
        <v>2.98513403251806E-4</v>
      </c>
      <c r="K9" s="12">
        <f>opuszczone!K9/urodzenia!K9</f>
        <v>2.8951295013696191E-4</v>
      </c>
    </row>
    <row r="10" spans="1:11" x14ac:dyDescent="0.35">
      <c r="A10" t="s">
        <v>9</v>
      </c>
      <c r="B10" s="12">
        <f>opuszczone!B10/urodzenia!B10</f>
        <v>2.6765972303037355E-3</v>
      </c>
      <c r="C10" s="12">
        <f>opuszczone!C10/urodzenia!C10</f>
        <v>2.8954035468693449E-3</v>
      </c>
      <c r="D10" s="12">
        <f>opuszczone!D10/urodzenia!D10</f>
        <v>1.389854065323141E-3</v>
      </c>
      <c r="E10" s="12">
        <f>opuszczone!E10/urodzenia!E10</f>
        <v>1.9817240999669711E-3</v>
      </c>
      <c r="F10" s="12">
        <f>opuszczone!F10/urodzenia!F10</f>
        <v>2.6756630991158679E-3</v>
      </c>
      <c r="G10" s="12">
        <f>opuszczone!G10/urodzenia!G10</f>
        <v>1.5306723183798423E-3</v>
      </c>
      <c r="H10" s="12">
        <f>opuszczone!H10/urodzenia!H10</f>
        <v>1.2577034335303735E-3</v>
      </c>
      <c r="I10" s="12">
        <f>opuszczone!I10/urodzenia!I10</f>
        <v>1.7844886753603294E-3</v>
      </c>
      <c r="J10" s="12">
        <f>opuszczone!J10/urodzenia!J10</f>
        <v>2.5044195639363585E-3</v>
      </c>
      <c r="K10" s="12">
        <f>opuszczone!K10/urodzenia!K10</f>
        <v>1.4570179698882952E-3</v>
      </c>
    </row>
    <row r="11" spans="1:11" x14ac:dyDescent="0.35">
      <c r="A11" t="s">
        <v>10</v>
      </c>
      <c r="B11" s="12">
        <f>opuszczone!B11/urodzenia!B11</f>
        <v>4.0094221420337796E-4</v>
      </c>
      <c r="C11" s="12">
        <f>opuszczone!C11/urodzenia!C11</f>
        <v>4.5998160073597056E-4</v>
      </c>
      <c r="D11" s="12">
        <f>opuszczone!D11/urodzenia!D11</f>
        <v>1.9741387819563716E-4</v>
      </c>
      <c r="E11" s="12">
        <f>opuszczone!E11/urodzenia!E11</f>
        <v>2.2802937018287956E-4</v>
      </c>
      <c r="F11" s="12">
        <f>opuszczone!F11/urodzenia!F11</f>
        <v>3.2508243161658847E-4</v>
      </c>
      <c r="G11" s="12">
        <f>opuszczone!G11/urodzenia!G11</f>
        <v>4.8513074273516714E-5</v>
      </c>
      <c r="H11" s="12">
        <f>opuszczone!H11/urodzenia!H11</f>
        <v>1.5321756894790602E-4</v>
      </c>
      <c r="I11" s="12">
        <f>opuszczone!I11/urodzenia!I11</f>
        <v>3.3465335489988289E-4</v>
      </c>
      <c r="J11" s="12">
        <f>opuszczone!J11/urodzenia!J11</f>
        <v>5.9481322864620512E-5</v>
      </c>
      <c r="K11" s="12">
        <f>opuszczone!K11/urodzenia!K11</f>
        <v>2.0165355918531962E-4</v>
      </c>
    </row>
    <row r="12" spans="1:11" x14ac:dyDescent="0.35">
      <c r="A12" t="s">
        <v>11</v>
      </c>
      <c r="B12" s="12">
        <f>opuszczone!B12/urodzenia!B12</f>
        <v>2.176081240366307E-3</v>
      </c>
      <c r="C12" s="12">
        <f>opuszczone!C12/urodzenia!C12</f>
        <v>4.6189376443418013E-4</v>
      </c>
      <c r="D12" s="12">
        <f>opuszczone!D12/urodzenia!D12</f>
        <v>1.0551305724083356E-3</v>
      </c>
      <c r="E12" s="12">
        <f>opuszczone!E12/urodzenia!E12</f>
        <v>3.318400530944085E-4</v>
      </c>
      <c r="F12" s="12">
        <f>opuszczone!F12/urodzenia!F12</f>
        <v>5.0890585241730279E-4</v>
      </c>
      <c r="G12" s="12">
        <f>opuszczone!G12/urodzenia!G12</f>
        <v>0</v>
      </c>
      <c r="H12" s="12">
        <f>opuszczone!H12/urodzenia!H12</f>
        <v>2.841716396703609E-4</v>
      </c>
      <c r="I12" s="12">
        <f>opuszczone!I12/urodzenia!I12</f>
        <v>1.4833860759493672E-3</v>
      </c>
      <c r="J12" s="12">
        <f>opuszczone!J12/urodzenia!J12</f>
        <v>1.7486338797814208E-3</v>
      </c>
      <c r="K12" s="12">
        <f>opuszczone!K12/urodzenia!K12</f>
        <v>2.5362318840579708E-3</v>
      </c>
    </row>
    <row r="13" spans="1:11" x14ac:dyDescent="0.35">
      <c r="A13" t="s">
        <v>12</v>
      </c>
      <c r="B13" s="12">
        <f>opuszczone!B13/urodzenia!B13</f>
        <v>2.0316944331572532E-3</v>
      </c>
      <c r="C13" s="12">
        <f>opuszczone!C13/urodzenia!C13</f>
        <v>1.6262806960481379E-3</v>
      </c>
      <c r="D13" s="12">
        <f>opuszczone!D13/urodzenia!D13</f>
        <v>1.3145176879953606E-3</v>
      </c>
      <c r="E13" s="12">
        <f>opuszczone!E13/urodzenia!E13</f>
        <v>1.564717441141152E-3</v>
      </c>
      <c r="F13" s="12">
        <f>opuszczone!F13/urodzenia!F13</f>
        <v>1.169899615065288E-3</v>
      </c>
      <c r="G13" s="12">
        <f>opuszczone!G13/urodzenia!G13</f>
        <v>8.8322261049882881E-4</v>
      </c>
      <c r="H13" s="12">
        <f>opuszczone!H13/urodzenia!H13</f>
        <v>1.3472137170851195E-3</v>
      </c>
      <c r="I13" s="12">
        <f>opuszczone!I13/urodzenia!I13</f>
        <v>1.4570387829440754E-3</v>
      </c>
      <c r="J13" s="12">
        <f>opuszczone!J13/urodzenia!J13</f>
        <v>1.8577621111799171E-3</v>
      </c>
      <c r="K13" s="12">
        <f>opuszczone!K13/urodzenia!K13</f>
        <v>1.5685454355327825E-3</v>
      </c>
    </row>
    <row r="14" spans="1:11" x14ac:dyDescent="0.35">
      <c r="A14" t="s">
        <v>13</v>
      </c>
      <c r="B14" s="12">
        <f>opuszczone!B14/urodzenia!B14</f>
        <v>2.3408239700374533E-3</v>
      </c>
      <c r="C14" s="12">
        <f>opuszczone!C14/urodzenia!C14</f>
        <v>2.4512749032707696E-3</v>
      </c>
      <c r="D14" s="12">
        <f>opuszczone!D14/urodzenia!D14</f>
        <v>1.7313181414065791E-3</v>
      </c>
      <c r="E14" s="12">
        <f>opuszczone!E14/urodzenia!E14</f>
        <v>1.0673545173556292E-3</v>
      </c>
      <c r="F14" s="12">
        <f>opuszczone!F14/urodzenia!F14</f>
        <v>1.3146774345008921E-3</v>
      </c>
      <c r="G14" s="12">
        <f>opuszczone!G14/urodzenia!G14</f>
        <v>1.2343240841315296E-3</v>
      </c>
      <c r="H14" s="12">
        <f>opuszczone!H14/urodzenia!H14</f>
        <v>2.0969306178081834E-3</v>
      </c>
      <c r="I14" s="12">
        <f>opuszczone!I14/urodzenia!I14</f>
        <v>1.8712574850299401E-3</v>
      </c>
      <c r="J14" s="12">
        <f>opuszczone!J14/urodzenia!J14</f>
        <v>2.3736430673798143E-3</v>
      </c>
      <c r="K14" s="12">
        <f>opuszczone!K14/urodzenia!K14</f>
        <v>2.7495387287001195E-3</v>
      </c>
    </row>
    <row r="15" spans="1:11" x14ac:dyDescent="0.35">
      <c r="A15" t="s">
        <v>14</v>
      </c>
      <c r="B15" s="12">
        <f>opuszczone!B15/urodzenia!B15</f>
        <v>1.859427296392711E-3</v>
      </c>
      <c r="C15" s="12">
        <f>opuszczone!C15/urodzenia!C15</f>
        <v>5.6716135740618207E-4</v>
      </c>
      <c r="D15" s="12">
        <f>opuszczone!D15/urodzenia!D15</f>
        <v>7.5400565504241286E-4</v>
      </c>
      <c r="E15" s="12">
        <f>opuszczone!E15/urodzenia!E15</f>
        <v>9.1617040769583142E-4</v>
      </c>
      <c r="F15" s="12">
        <f>opuszczone!F15/urodzenia!F15</f>
        <v>5.5964928644715978E-4</v>
      </c>
      <c r="G15" s="12">
        <f>opuszczone!G15/urodzenia!G15</f>
        <v>8.8062622309197655E-4</v>
      </c>
      <c r="H15" s="12">
        <f>opuszczone!H15/urodzenia!H15</f>
        <v>1.0539629005059021E-3</v>
      </c>
      <c r="I15" s="12">
        <f>opuszczone!I15/urodzenia!I15</f>
        <v>9.1774693128369848E-4</v>
      </c>
      <c r="J15" s="12">
        <f>opuszczone!J15/urodzenia!J15</f>
        <v>8.581586367537085E-4</v>
      </c>
      <c r="K15" s="12">
        <f>opuszczone!K15/urodzenia!K15</f>
        <v>1.1052777010223818E-3</v>
      </c>
    </row>
    <row r="16" spans="1:11" x14ac:dyDescent="0.35">
      <c r="A16" t="s">
        <v>15</v>
      </c>
      <c r="B16" s="12">
        <f>opuszczone!B16/urodzenia!B16</f>
        <v>2.7224530735062329E-3</v>
      </c>
      <c r="C16" s="12">
        <f>opuszczone!C16/urodzenia!C16</f>
        <v>2.5912659096105481E-3</v>
      </c>
      <c r="D16" s="12">
        <f>opuszczone!D16/urodzenia!D16</f>
        <v>1.4133749907014803E-3</v>
      </c>
      <c r="E16" s="12">
        <f>opuszczone!E16/urodzenia!E16</f>
        <v>1.3073694350787862E-3</v>
      </c>
      <c r="F16" s="12">
        <f>opuszczone!F16/urodzenia!F16</f>
        <v>1.0959304449477607E-3</v>
      </c>
      <c r="G16" s="12">
        <f>opuszczone!G16/urodzenia!G16</f>
        <v>1.2392533498567114E-3</v>
      </c>
      <c r="H16" s="12">
        <f>opuszczone!H16/urodzenia!H16</f>
        <v>4.9554013875123884E-4</v>
      </c>
      <c r="I16" s="12">
        <f>opuszczone!I16/urodzenia!I16</f>
        <v>8.5397096498719043E-4</v>
      </c>
      <c r="J16" s="12">
        <f>opuszczone!J16/urodzenia!J16</f>
        <v>2.8245737919903157E-3</v>
      </c>
      <c r="K16" s="12">
        <f>opuszczone!K16/urodzenia!K16</f>
        <v>2.9456816307293506E-3</v>
      </c>
    </row>
    <row r="17" spans="1:11" x14ac:dyDescent="0.35">
      <c r="A17" t="s">
        <v>16</v>
      </c>
      <c r="B17" s="12">
        <f>opuszczone!B17/urodzenia!B17</f>
        <v>1.0810810810810811E-3</v>
      </c>
      <c r="C17" s="12">
        <f>opuszczone!C17/urodzenia!C17</f>
        <v>1.278563656147987E-3</v>
      </c>
      <c r="D17" s="12">
        <f>opuszczone!D17/urodzenia!D17</f>
        <v>1.0461071736799436E-3</v>
      </c>
      <c r="E17" s="12">
        <f>opuszczone!E17/urodzenia!E17</f>
        <v>8.65265760197775E-4</v>
      </c>
      <c r="F17" s="12">
        <f>opuszczone!F17/urodzenia!F17</f>
        <v>5.415441745319511E-4</v>
      </c>
      <c r="G17" s="12">
        <f>opuszczone!G17/urodzenia!G17</f>
        <v>9.6105074881870851E-4</v>
      </c>
      <c r="H17" s="12">
        <f>opuszczone!H17/urodzenia!H17</f>
        <v>1.2261390553155915E-3</v>
      </c>
      <c r="I17" s="12">
        <f>opuszczone!I17/urodzenia!I17</f>
        <v>1.2234423490093101E-3</v>
      </c>
      <c r="J17" s="12">
        <f>opuszczone!J17/urodzenia!J17</f>
        <v>2.2639280792702931E-3</v>
      </c>
      <c r="K17" s="12">
        <f>opuszczone!K17/urodzenia!K17</f>
        <v>2.7604242336190616E-3</v>
      </c>
    </row>
    <row r="18" spans="1:11" x14ac:dyDescent="0.35">
      <c r="A18" t="s">
        <v>17</v>
      </c>
      <c r="B18" s="12">
        <f>opuszczone!B18/urodzenia!B18</f>
        <v>3.9922730199613652E-3</v>
      </c>
      <c r="C18" s="12">
        <f>opuszczone!C18/urodzenia!C18</f>
        <v>4.6394485683987274E-3</v>
      </c>
      <c r="D18" s="12">
        <f>opuszczone!D18/urodzenia!D18</f>
        <v>9.0515043345232027E-3</v>
      </c>
      <c r="E18" s="12">
        <f>opuszczone!E18/urodzenia!E18</f>
        <v>1.8432047186040796E-3</v>
      </c>
      <c r="F18" s="12">
        <f>opuszczone!F18/urodzenia!F18</f>
        <v>2.9241666125154331E-3</v>
      </c>
      <c r="G18" s="12">
        <f>opuszczone!G18/urodzenia!G18</f>
        <v>3.2160941562884905E-3</v>
      </c>
      <c r="H18" s="12">
        <f>opuszczone!H18/urodzenia!H18</f>
        <v>1.3838310269482885E-3</v>
      </c>
      <c r="I18" s="12">
        <f>opuszczone!I18/urodzenia!I18</f>
        <v>6.3813229571984438E-3</v>
      </c>
      <c r="J18" s="12">
        <f>opuszczone!J18/urodzenia!J18</f>
        <v>5.2342543332761287E-3</v>
      </c>
      <c r="K18" s="12">
        <f>opuszczone!K18/urodzenia!K18</f>
        <v>7.6577007753422036E-3</v>
      </c>
    </row>
    <row r="19" spans="1:11" x14ac:dyDescent="0.35">
      <c r="A19" s="3" t="s">
        <v>18</v>
      </c>
      <c r="B19" s="11">
        <f>opuszczone!B19/urodzenia!B19</f>
        <v>2.0577886768312187E-3</v>
      </c>
      <c r="C19" s="11">
        <f>opuszczone!C19/urodzenia!C19</f>
        <v>2.0633184225632806E-3</v>
      </c>
      <c r="D19" s="11">
        <f>opuszczone!D19/urodzenia!D19</f>
        <v>1.8547730976803563E-3</v>
      </c>
      <c r="E19" s="11">
        <f>opuszczone!E19/urodzenia!E19</f>
        <v>1.3707081411605494E-3</v>
      </c>
      <c r="F19" s="11">
        <f>opuszczone!F19/urodzenia!F19</f>
        <v>1.2159370185842577E-3</v>
      </c>
      <c r="G19" s="11">
        <f>opuszczone!G19/urodzenia!G19</f>
        <v>1.40550574203769E-3</v>
      </c>
      <c r="H19" s="11">
        <f>opuszczone!H19/urodzenia!H19</f>
        <v>1.4241125330346262E-3</v>
      </c>
      <c r="I19" s="11">
        <f>opuszczone!I19/urodzenia!I19</f>
        <v>1.9396038140514192E-3</v>
      </c>
      <c r="J19" s="11">
        <f>opuszczone!J19/urodzenia!J19</f>
        <v>1.8713212642397388E-3</v>
      </c>
      <c r="K19" s="11">
        <f>opuszczone!K19/urodzenia!K19</f>
        <v>2.3013312485547859E-3</v>
      </c>
    </row>
  </sheetData>
  <conditionalFormatting sqref="B3:K18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7949B-B334-4E6C-9AAD-7EACE3E82584}">
  <dimension ref="A2:K20"/>
  <sheetViews>
    <sheetView topLeftCell="A13" workbookViewId="0">
      <selection activeCell="N4" sqref="N4"/>
    </sheetView>
  </sheetViews>
  <sheetFormatPr defaultRowHeight="14.5" x14ac:dyDescent="0.35"/>
  <cols>
    <col min="1" max="1" width="19.26953125" bestFit="1" customWidth="1"/>
    <col min="2" max="2" width="9.7265625" bestFit="1" customWidth="1"/>
  </cols>
  <sheetData>
    <row r="2" spans="1:11" x14ac:dyDescent="0.35">
      <c r="A2" s="2" t="s">
        <v>1</v>
      </c>
      <c r="B2" s="2">
        <v>2014</v>
      </c>
      <c r="C2" s="2">
        <v>2015</v>
      </c>
      <c r="D2" s="2">
        <v>2016</v>
      </c>
      <c r="E2" s="2">
        <v>2017</v>
      </c>
      <c r="F2" s="2">
        <v>2018</v>
      </c>
      <c r="G2" s="2">
        <v>2019</v>
      </c>
      <c r="H2" s="2">
        <v>2020</v>
      </c>
      <c r="I2" s="2">
        <v>2021</v>
      </c>
      <c r="J2" s="2">
        <v>2022</v>
      </c>
      <c r="K2" s="2">
        <v>2023</v>
      </c>
    </row>
    <row r="3" spans="1:11" x14ac:dyDescent="0.35">
      <c r="A3" t="s">
        <v>2</v>
      </c>
      <c r="B3" s="6">
        <f>1/(opuszczone!B3/urodzenia!B3)</f>
        <v>343.97468354430379</v>
      </c>
      <c r="C3" s="6">
        <f>1/(opuszczone!C3/urodzenia!C3)</f>
        <v>257.43137254901961</v>
      </c>
      <c r="D3" s="6">
        <f>1/(opuszczone!D3/urodzenia!D3)</f>
        <v>245.10714285714286</v>
      </c>
      <c r="E3" s="6">
        <f>1/(opuszczone!E3/urodzenia!E3)</f>
        <v>319.11235955056179</v>
      </c>
      <c r="F3" s="6">
        <f>1/(opuszczone!F3/urodzenia!F3)</f>
        <v>347.375</v>
      </c>
      <c r="G3" s="6">
        <f>1/(opuszczone!G3/urodzenia!G3)</f>
        <v>316.72941176470584</v>
      </c>
      <c r="H3" s="6">
        <f>1/(opuszczone!H3/urodzenia!H3)</f>
        <v>257.13</v>
      </c>
      <c r="I3" s="6">
        <f>1/(opuszczone!I3/urodzenia!I3)</f>
        <v>274.50561797752812</v>
      </c>
      <c r="J3" s="6">
        <f>1/(opuszczone!J3/urodzenia!J3)</f>
        <v>239.23157894736843</v>
      </c>
      <c r="K3" s="6">
        <f>1/(opuszczone!K3/urodzenia!K3)</f>
        <v>165.45762711864407</v>
      </c>
    </row>
    <row r="4" spans="1:11" x14ac:dyDescent="0.35">
      <c r="A4" t="s">
        <v>3</v>
      </c>
      <c r="B4" s="6">
        <f>1/(opuszczone!B4/urodzenia!B4)</f>
        <v>345.36206896551721</v>
      </c>
      <c r="C4" s="6">
        <f>1/(opuszczone!C4/urodzenia!C4)</f>
        <v>533.05555555555554</v>
      </c>
      <c r="D4" s="6">
        <f>1/(opuszczone!D4/urodzenia!D4)</f>
        <v>708.57142857142867</v>
      </c>
      <c r="E4" s="6">
        <f>1/(opuszczone!E4/urodzenia!E4)</f>
        <v>720.68965517241372</v>
      </c>
      <c r="F4" s="6">
        <f>1/(opuszczone!F4/urodzenia!F4)</f>
        <v>462</v>
      </c>
      <c r="G4" s="6">
        <f>1/(opuszczone!G4/urodzenia!G4)</f>
        <v>411.53191489361706</v>
      </c>
      <c r="H4" s="6">
        <f>1/(opuszczone!H4/urodzenia!H4)</f>
        <v>409.38636363636363</v>
      </c>
      <c r="I4" s="6">
        <f>1/(opuszczone!I4/urodzenia!I4)</f>
        <v>363.23913043478257</v>
      </c>
      <c r="J4" s="6">
        <f>1/(opuszczone!J4/urodzenia!J4)</f>
        <v>350.25581395348837</v>
      </c>
      <c r="K4" s="6">
        <f>1/(opuszczone!K4/urodzenia!K4)</f>
        <v>409.75757575757575</v>
      </c>
    </row>
    <row r="5" spans="1:11" x14ac:dyDescent="0.35">
      <c r="A5" t="s">
        <v>4</v>
      </c>
      <c r="B5" s="6">
        <f>1/(opuszczone!B5/urodzenia!B5)</f>
        <v>762.61538461538464</v>
      </c>
      <c r="C5" s="6">
        <f>1/(opuszczone!C5/urodzenia!C5)</f>
        <v>730.18518518518522</v>
      </c>
      <c r="D5" s="6">
        <f>1/(opuszczone!D5/urodzenia!D5)</f>
        <v>1229.125</v>
      </c>
      <c r="E5" s="6">
        <f>1/(opuszczone!E5/urodzenia!E5)</f>
        <v>1492.7142857142856</v>
      </c>
      <c r="F5" s="6">
        <f>1/(opuszczone!F5/urodzenia!F5)</f>
        <v>1546.2307692307691</v>
      </c>
      <c r="G5" s="6">
        <f>1/(opuszczone!G5/urodzenia!G5)</f>
        <v>2755.1428571428569</v>
      </c>
      <c r="H5" s="6">
        <f>1/(opuszczone!H5/urodzenia!H5)</f>
        <v>949.15789473684208</v>
      </c>
      <c r="I5" s="6">
        <f>1/(opuszczone!I5/urodzenia!I5)</f>
        <v>1512.8181818181818</v>
      </c>
      <c r="J5" s="6">
        <f>1/(opuszczone!J5/urodzenia!J5)</f>
        <v>1383.4545454545455</v>
      </c>
      <c r="K5" s="6">
        <f>1/(opuszczone!K5/urodzenia!K5)</f>
        <v>710.1052631578948</v>
      </c>
    </row>
    <row r="6" spans="1:11" x14ac:dyDescent="0.35">
      <c r="A6" t="s">
        <v>5</v>
      </c>
      <c r="B6" s="6">
        <f>1/(opuszczone!B6/urodzenia!B6)</f>
        <v>255.68421052631581</v>
      </c>
      <c r="C6" s="6">
        <f>1/(opuszczone!C6/urodzenia!C6)</f>
        <v>209.33333333333334</v>
      </c>
      <c r="D6" s="6">
        <f>1/(opuszczone!D6/urodzenia!D6)</f>
        <v>389.36</v>
      </c>
      <c r="E6" s="6">
        <f>1/(opuszczone!E6/urodzenia!E6)</f>
        <v>686.66666666666663</v>
      </c>
      <c r="F6" s="6">
        <f>1/(opuszczone!F6/urodzenia!F6)</f>
        <v>498.26315789473688</v>
      </c>
      <c r="G6" s="6">
        <f>1/(opuszczone!G6/urodzenia!G6)</f>
        <v>215.14285714285714</v>
      </c>
      <c r="H6" s="6">
        <f>1/(opuszczone!H6/urodzenia!H6)</f>
        <v>359.75</v>
      </c>
      <c r="I6" s="6">
        <f>1/(opuszczone!I6/urodzenia!I6)</f>
        <v>396.24999999999994</v>
      </c>
      <c r="J6" s="6">
        <f>1/(opuszczone!J6/urodzenia!J6)</f>
        <v>186.57894736842107</v>
      </c>
      <c r="K6" s="6">
        <f>1/(opuszczone!K6/urodzenia!K6)</f>
        <v>151.13953488372093</v>
      </c>
    </row>
    <row r="7" spans="1:11" x14ac:dyDescent="0.35">
      <c r="A7" t="s">
        <v>6</v>
      </c>
      <c r="B7" s="6">
        <f>1/(opuszczone!B7/urodzenia!B7)</f>
        <v>445.1764705882353</v>
      </c>
      <c r="C7" s="6">
        <f>1/(opuszczone!C7/urodzenia!C7)</f>
        <v>387.9473684210526</v>
      </c>
      <c r="D7" s="6">
        <f>1/(opuszczone!D7/urodzenia!D7)</f>
        <v>292.23076923076923</v>
      </c>
      <c r="E7" s="6">
        <f>1/(opuszczone!E7/urodzenia!E7)</f>
        <v>317.09333333333331</v>
      </c>
      <c r="F7" s="6">
        <f>1/(opuszczone!F7/urodzenia!F7)</f>
        <v>742.48387096774184</v>
      </c>
      <c r="G7" s="6">
        <f>1/(opuszczone!G7/urodzenia!G7)</f>
        <v>746.34482758620686</v>
      </c>
      <c r="H7" s="6">
        <f>1/(opuszczone!H7/urodzenia!H7)</f>
        <v>835.64</v>
      </c>
      <c r="I7" s="6">
        <f>1/(opuszczone!I7/urodzenia!I7)</f>
        <v>543.52777777777771</v>
      </c>
      <c r="J7" s="6">
        <f>1/(opuszczone!J7/urodzenia!J7)</f>
        <v>864.90476190476193</v>
      </c>
      <c r="K7" s="6">
        <f>1/(opuszczone!K7/urodzenia!K7)</f>
        <v>511.96875</v>
      </c>
    </row>
    <row r="8" spans="1:11" x14ac:dyDescent="0.35">
      <c r="A8" t="s">
        <v>7</v>
      </c>
      <c r="B8" s="6">
        <f>1/(opuszczone!B8/urodzenia!B8)</f>
        <v>603.8421052631578</v>
      </c>
      <c r="C8" s="6">
        <f>1/(opuszczone!C8/urodzenia!C8)</f>
        <v>503.20289855072468</v>
      </c>
      <c r="D8" s="6">
        <f>1/(opuszczone!D8/urodzenia!D8)</f>
        <v>741.44897959183675</v>
      </c>
      <c r="E8" s="6">
        <f>1/(opuszczone!E8/urodzenia!E8)</f>
        <v>1004.2368421052631</v>
      </c>
      <c r="F8" s="6">
        <f>1/(opuszczone!F8/urodzenia!F8)</f>
        <v>1221.4193548387095</v>
      </c>
      <c r="G8" s="6">
        <f>1/(opuszczone!G8/urodzenia!G8)</f>
        <v>1086.6470588235295</v>
      </c>
      <c r="H8" s="6">
        <f>1/(opuszczone!H8/urodzenia!H8)</f>
        <v>1140.6451612903224</v>
      </c>
      <c r="I8" s="6">
        <f>1/(opuszczone!I8/urodzenia!I8)</f>
        <v>875.92105263157896</v>
      </c>
      <c r="J8" s="6">
        <f>1/(opuszczone!J8/urodzenia!J8)</f>
        <v>888.05714285714282</v>
      </c>
      <c r="K8" s="6">
        <f>1/(opuszczone!K8/urodzenia!K8)</f>
        <v>690.80487804878044</v>
      </c>
    </row>
    <row r="9" spans="1:11" x14ac:dyDescent="0.35">
      <c r="A9" t="s">
        <v>8</v>
      </c>
      <c r="B9" s="6">
        <f>1/(opuszczone!B9/urodzenia!B9)</f>
        <v>583.05102040816325</v>
      </c>
      <c r="C9" s="6">
        <f>1/(opuszczone!C9/urodzenia!C9)</f>
        <v>645.57303370786519</v>
      </c>
      <c r="D9" s="6">
        <f>1/(opuszczone!D9/urodzenia!D9)</f>
        <v>1064.0357142857142</v>
      </c>
      <c r="E9" s="6">
        <f>1/(opuszczone!E9/urodzenia!E9)</f>
        <v>782.91139240506322</v>
      </c>
      <c r="F9" s="6">
        <f>1/(opuszczone!F9/urodzenia!F9)</f>
        <v>1344.1111111111111</v>
      </c>
      <c r="G9" s="6">
        <f>1/(opuszczone!G9/urodzenia!G9)</f>
        <v>677.01136363636363</v>
      </c>
      <c r="H9" s="6">
        <f>1/(opuszczone!H9/urodzenia!H9)</f>
        <v>1031.2545454545455</v>
      </c>
      <c r="I9" s="6">
        <f>1/(opuszczone!I9/urodzenia!I9)</f>
        <v>414.90769230769234</v>
      </c>
      <c r="J9" s="6">
        <f>1/(opuszczone!J9/urodzenia!J9)</f>
        <v>3349.9333333333334</v>
      </c>
      <c r="K9" s="6">
        <f>1/(opuszczone!K9/urodzenia!K9)</f>
        <v>3454.0769230769229</v>
      </c>
    </row>
    <row r="10" spans="1:11" x14ac:dyDescent="0.35">
      <c r="A10" t="s">
        <v>9</v>
      </c>
      <c r="B10" s="6">
        <f>1/(opuszczone!B10/urodzenia!B10)</f>
        <v>373.60869565217394</v>
      </c>
      <c r="C10" s="6">
        <f>1/(opuszczone!C10/urodzenia!C10)</f>
        <v>345.375</v>
      </c>
      <c r="D10" s="6">
        <f>1/(opuszczone!D10/urodzenia!D10)</f>
        <v>719.5</v>
      </c>
      <c r="E10" s="6">
        <f>1/(opuszczone!E10/urodzenia!E10)</f>
        <v>504.61111111111114</v>
      </c>
      <c r="F10" s="6">
        <f>1/(opuszczone!F10/urodzenia!F10)</f>
        <v>373.73913043478262</v>
      </c>
      <c r="G10" s="6">
        <f>1/(opuszczone!G10/urodzenia!G10)</f>
        <v>653.30769230769226</v>
      </c>
      <c r="H10" s="6">
        <f>1/(opuszczone!H10/urodzenia!H10)</f>
        <v>795.1</v>
      </c>
      <c r="I10" s="6">
        <f>1/(opuszczone!I10/urodzenia!I10)</f>
        <v>560.38461538461536</v>
      </c>
      <c r="J10" s="6">
        <f>1/(opuszczone!J10/urodzenia!J10)</f>
        <v>399.29411764705878</v>
      </c>
      <c r="K10" s="6">
        <f>1/(opuszczone!K10/urodzenia!K10)</f>
        <v>686.33333333333337</v>
      </c>
    </row>
    <row r="11" spans="1:11" x14ac:dyDescent="0.35">
      <c r="A11" t="s">
        <v>10</v>
      </c>
      <c r="B11" s="6">
        <f>1/(opuszczone!B11/urodzenia!B11)</f>
        <v>2494.125</v>
      </c>
      <c r="C11" s="6">
        <f>1/(opuszczone!C11/urodzenia!C11)</f>
        <v>2174</v>
      </c>
      <c r="D11" s="6">
        <f>1/(opuszczone!D11/urodzenia!D11)</f>
        <v>5065.5</v>
      </c>
      <c r="E11" s="6">
        <f>1/(opuszczone!E11/urodzenia!E11)</f>
        <v>4385.3999999999996</v>
      </c>
      <c r="F11" s="6">
        <f>1/(opuszczone!F11/urodzenia!F11)</f>
        <v>3076.1428571428573</v>
      </c>
      <c r="G11" s="6">
        <f>1/(opuszczone!G11/urodzenia!G11)</f>
        <v>20613</v>
      </c>
      <c r="H11" s="6">
        <f>1/(opuszczone!H11/urodzenia!H11)</f>
        <v>6526.666666666667</v>
      </c>
      <c r="I11" s="6">
        <f>1/(opuszczone!I11/urodzenia!I11)</f>
        <v>2988.1666666666665</v>
      </c>
      <c r="J11" s="6">
        <f>1/(opuszczone!J11/urodzenia!J11)</f>
        <v>16812</v>
      </c>
      <c r="K11" s="6">
        <f>1/(opuszczone!K11/urodzenia!K11)</f>
        <v>4959</v>
      </c>
    </row>
    <row r="12" spans="1:11" x14ac:dyDescent="0.35">
      <c r="A12" t="s">
        <v>11</v>
      </c>
      <c r="B12" s="6">
        <f>1/(opuszczone!B12/urodzenia!B12)</f>
        <v>459.54166666666669</v>
      </c>
      <c r="C12" s="6">
        <f>1/(opuszczone!C12/urodzenia!C12)</f>
        <v>2165</v>
      </c>
      <c r="D12" s="6">
        <f>1/(opuszczone!D12/urodzenia!D12)</f>
        <v>947.74999999999989</v>
      </c>
      <c r="E12" s="6">
        <f>1/(opuszczone!E12/urodzenia!E12)</f>
        <v>3013.5</v>
      </c>
      <c r="F12" s="6">
        <f>1/(opuszczone!F12/urodzenia!F12)</f>
        <v>1965</v>
      </c>
      <c r="G12" s="6" t="e">
        <f>1/(opuszczone!G12/urodzenia!G12)</f>
        <v>#DIV/0!</v>
      </c>
      <c r="H12" s="6">
        <f>1/(opuszczone!H12/urodzenia!H12)</f>
        <v>3519</v>
      </c>
      <c r="I12" s="6">
        <f>1/(opuszczone!I12/urodzenia!I12)</f>
        <v>674.13333333333333</v>
      </c>
      <c r="J12" s="6">
        <f>1/(opuszczone!J12/urodzenia!J12)</f>
        <v>571.875</v>
      </c>
      <c r="K12" s="6">
        <f>1/(opuszczone!K12/urodzenia!K12)</f>
        <v>394.28571428571433</v>
      </c>
    </row>
    <row r="13" spans="1:11" x14ac:dyDescent="0.35">
      <c r="A13" t="s">
        <v>12</v>
      </c>
      <c r="B13" s="6">
        <f>1/(opuszczone!B13/urodzenia!B13)</f>
        <v>492.2</v>
      </c>
      <c r="C13" s="6">
        <f>1/(opuszczone!C13/urodzenia!C13)</f>
        <v>614.9</v>
      </c>
      <c r="D13" s="6">
        <f>1/(opuszczone!D13/urodzenia!D13)</f>
        <v>760.73529411764696</v>
      </c>
      <c r="E13" s="6">
        <f>1/(opuszczone!E13/urodzenia!E13)</f>
        <v>639.09302325581393</v>
      </c>
      <c r="F13" s="6">
        <f>1/(opuszczone!F13/urodzenia!F13)</f>
        <v>854.77419354838707</v>
      </c>
      <c r="G13" s="6">
        <f>1/(opuszczone!G13/urodzenia!G13)</f>
        <v>1132.2173913043478</v>
      </c>
      <c r="H13" s="6">
        <f>1/(opuszczone!H13/urodzenia!H13)</f>
        <v>742.27272727272725</v>
      </c>
      <c r="I13" s="6">
        <f>1/(opuszczone!I13/urodzenia!I13)</f>
        <v>686.32352941176475</v>
      </c>
      <c r="J13" s="6">
        <f>1/(opuszczone!J13/urodzenia!J13)</f>
        <v>538.28205128205127</v>
      </c>
      <c r="K13" s="6">
        <f>1/(opuszczone!K13/urodzenia!K13)</f>
        <v>637.5333333333333</v>
      </c>
    </row>
    <row r="14" spans="1:11" x14ac:dyDescent="0.35">
      <c r="A14" t="s">
        <v>13</v>
      </c>
      <c r="B14" s="6">
        <f>1/(opuszczone!B14/urodzenia!B14)</f>
        <v>427.2</v>
      </c>
      <c r="C14" s="6">
        <f>1/(opuszczone!C14/urodzenia!C14)</f>
        <v>407.95098039215691</v>
      </c>
      <c r="D14" s="6">
        <f>1/(opuszczone!D14/urodzenia!D14)</f>
        <v>577.59459459459458</v>
      </c>
      <c r="E14" s="6">
        <f>1/(opuszczone!E14/urodzenia!E14)</f>
        <v>936.89583333333326</v>
      </c>
      <c r="F14" s="6">
        <f>1/(opuszczone!F14/urodzenia!F14)</f>
        <v>760.64285714285711</v>
      </c>
      <c r="G14" s="6">
        <f>1/(opuszczone!G14/urodzenia!G14)</f>
        <v>810.16</v>
      </c>
      <c r="H14" s="6">
        <f>1/(opuszczone!H14/urodzenia!H14)</f>
        <v>476.88749999999999</v>
      </c>
      <c r="I14" s="6">
        <f>1/(opuszczone!I14/urodzenia!I14)</f>
        <v>534.4</v>
      </c>
      <c r="J14" s="6">
        <f>1/(opuszczone!J14/urodzenia!J14)</f>
        <v>421.29333333333335</v>
      </c>
      <c r="K14" s="6">
        <f>1/(opuszczone!K14/urodzenia!K14)</f>
        <v>363.6973684210526</v>
      </c>
    </row>
    <row r="15" spans="1:11" x14ac:dyDescent="0.35">
      <c r="A15" t="s">
        <v>14</v>
      </c>
      <c r="B15" s="6">
        <f>1/(opuszczone!B15/urodzenia!B15)</f>
        <v>537.79999999999995</v>
      </c>
      <c r="C15" s="6">
        <f>1/(opuszczone!C15/urodzenia!C15)</f>
        <v>1763.1666666666667</v>
      </c>
      <c r="D15" s="6">
        <f>1/(opuszczone!D15/urodzenia!D15)</f>
        <v>1326.25</v>
      </c>
      <c r="E15" s="6">
        <f>1/(opuszczone!E15/urodzenia!E15)</f>
        <v>1091.5</v>
      </c>
      <c r="F15" s="6">
        <f>1/(opuszczone!F15/urodzenia!F15)</f>
        <v>1786.8333333333333</v>
      </c>
      <c r="G15" s="6">
        <f>1/(opuszczone!G15/urodzenia!G15)</f>
        <v>1135.5555555555554</v>
      </c>
      <c r="H15" s="6">
        <f>1/(opuszczone!H15/urodzenia!H15)</f>
        <v>948.80000000000007</v>
      </c>
      <c r="I15" s="6">
        <f>1/(opuszczone!I15/urodzenia!I15)</f>
        <v>1089.625</v>
      </c>
      <c r="J15" s="6">
        <f>1/(opuszczone!J15/urodzenia!J15)</f>
        <v>1165.2857142857142</v>
      </c>
      <c r="K15" s="6">
        <f>1/(opuszczone!K15/urodzenia!K15)</f>
        <v>904.75</v>
      </c>
    </row>
    <row r="16" spans="1:11" x14ac:dyDescent="0.35">
      <c r="A16" t="s">
        <v>15</v>
      </c>
      <c r="B16" s="6">
        <f>1/(opuszczone!B16/urodzenia!B16)</f>
        <v>367.31578947368422</v>
      </c>
      <c r="C16" s="6">
        <f>1/(opuszczone!C16/urodzenia!C16)</f>
        <v>385.91176470588232</v>
      </c>
      <c r="D16" s="6">
        <f>1/(opuszczone!D16/urodzenia!D16)</f>
        <v>707.52631578947376</v>
      </c>
      <c r="E16" s="6">
        <f>1/(opuszczone!E16/urodzenia!E16)</f>
        <v>764.89473684210532</v>
      </c>
      <c r="F16" s="6">
        <f>1/(opuszczone!F16/urodzenia!F16)</f>
        <v>912.4666666666667</v>
      </c>
      <c r="G16" s="6">
        <f>1/(opuszczone!G16/urodzenia!G16)</f>
        <v>806.9375</v>
      </c>
      <c r="H16" s="6">
        <f>1/(opuszczone!H16/urodzenia!H16)</f>
        <v>2018</v>
      </c>
      <c r="I16" s="6">
        <f>1/(opuszczone!I16/urodzenia!I16)</f>
        <v>1171</v>
      </c>
      <c r="J16" s="6">
        <f>1/(opuszczone!J16/urodzenia!J16)</f>
        <v>354.03571428571428</v>
      </c>
      <c r="K16" s="6">
        <f>1/(opuszczone!K16/urodzenia!K16)</f>
        <v>339.48</v>
      </c>
    </row>
    <row r="17" spans="1:11" x14ac:dyDescent="0.35">
      <c r="A17" t="s">
        <v>16</v>
      </c>
      <c r="B17" s="6">
        <f>1/(opuszczone!B17/urodzenia!B17)</f>
        <v>925</v>
      </c>
      <c r="C17" s="6">
        <f>1/(opuszczone!C17/urodzenia!C17)</f>
        <v>782.127659574468</v>
      </c>
      <c r="D17" s="6">
        <f>1/(opuszczone!D17/urodzenia!D17)</f>
        <v>955.92499999999995</v>
      </c>
      <c r="E17" s="6">
        <f>1/(opuszczone!E17/urodzenia!E17)</f>
        <v>1155.7142857142858</v>
      </c>
      <c r="F17" s="6">
        <f>1/(opuszczone!F17/urodzenia!F17)</f>
        <v>1846.5714285714287</v>
      </c>
      <c r="G17" s="6">
        <f>1/(opuszczone!G17/urodzenia!G17)</f>
        <v>1040.5277777777778</v>
      </c>
      <c r="H17" s="6">
        <f>1/(opuszczone!H17/urodzenia!H17)</f>
        <v>815.56818181818176</v>
      </c>
      <c r="I17" s="6">
        <f>1/(opuszczone!I17/urodzenia!I17)</f>
        <v>817.36585365853659</v>
      </c>
      <c r="J17" s="6">
        <f>1/(opuszczone!J17/urodzenia!J17)</f>
        <v>441.71014492753625</v>
      </c>
      <c r="K17" s="6">
        <f>1/(opuszczone!K17/urodzenia!K17)</f>
        <v>362.26315789473682</v>
      </c>
    </row>
    <row r="18" spans="1:11" x14ac:dyDescent="0.35">
      <c r="A18" t="s">
        <v>17</v>
      </c>
      <c r="B18" s="6">
        <f>1/(opuszczone!B18/urodzenia!B18)</f>
        <v>250.48387096774192</v>
      </c>
      <c r="C18" s="6">
        <f>1/(opuszczone!C18/urodzenia!C18)</f>
        <v>215.54285714285714</v>
      </c>
      <c r="D18" s="6">
        <f>1/(opuszczone!D18/urodzenia!D18)</f>
        <v>110.47887323943662</v>
      </c>
      <c r="E18" s="6">
        <f>1/(opuszczone!E18/urodzenia!E18)</f>
        <v>542.5333333333333</v>
      </c>
      <c r="F18" s="6">
        <f>1/(opuszczone!F18/urodzenia!F18)</f>
        <v>341.97777777777776</v>
      </c>
      <c r="G18" s="6">
        <f>1/(opuszczone!G18/urodzenia!G18)</f>
        <v>310.93617021276594</v>
      </c>
      <c r="H18" s="6">
        <f>1/(opuszczone!H18/urodzenia!H18)</f>
        <v>722.63157894736833</v>
      </c>
      <c r="I18" s="6">
        <f>1/(opuszczone!I18/urodzenia!I18)</f>
        <v>156.70731707317071</v>
      </c>
      <c r="J18" s="6">
        <f>1/(opuszczone!J18/urodzenia!J18)</f>
        <v>191.04918032786884</v>
      </c>
      <c r="K18" s="6">
        <f>1/(opuszczone!K18/urodzenia!K18)</f>
        <v>130.58750000000001</v>
      </c>
    </row>
    <row r="19" spans="1:11" x14ac:dyDescent="0.35">
      <c r="A19" s="3" t="s">
        <v>18</v>
      </c>
      <c r="B19" s="11">
        <f>opuszczone!B19/urodzenia!B19</f>
        <v>2.0577886768312187E-3</v>
      </c>
      <c r="C19" s="11">
        <f>opuszczone!C19/urodzenia!C19</f>
        <v>2.0633184225632806E-3</v>
      </c>
      <c r="D19" s="11">
        <f>opuszczone!D19/urodzenia!D19</f>
        <v>1.8547730976803563E-3</v>
      </c>
      <c r="E19" s="11">
        <f>opuszczone!E19/urodzenia!E19</f>
        <v>1.3707081411605494E-3</v>
      </c>
      <c r="F19" s="11">
        <f>opuszczone!F19/urodzenia!F19</f>
        <v>1.2159370185842577E-3</v>
      </c>
      <c r="G19" s="11">
        <f>opuszczone!G19/urodzenia!G19</f>
        <v>1.40550574203769E-3</v>
      </c>
      <c r="H19" s="11">
        <f>opuszczone!H19/urodzenia!H19</f>
        <v>1.4241125330346262E-3</v>
      </c>
      <c r="I19" s="11">
        <f>opuszczone!I19/urodzenia!I19</f>
        <v>1.9396038140514192E-3</v>
      </c>
      <c r="J19" s="11">
        <f>opuszczone!J19/urodzenia!J19</f>
        <v>1.8713212642397388E-3</v>
      </c>
      <c r="K19" s="11">
        <f>opuszczone!K19/urodzenia!K19</f>
        <v>2.3013312485547859E-3</v>
      </c>
    </row>
    <row r="20" spans="1:11" x14ac:dyDescent="0.35">
      <c r="A20" t="s">
        <v>21</v>
      </c>
      <c r="B20">
        <f>1/B19</f>
        <v>485.9585492227979</v>
      </c>
      <c r="C20">
        <f t="shared" ref="C20:K20" si="0">1/C19</f>
        <v>484.65616797900259</v>
      </c>
      <c r="D20">
        <f t="shared" si="0"/>
        <v>539.14950634696754</v>
      </c>
      <c r="E20">
        <f t="shared" si="0"/>
        <v>729.54990925589846</v>
      </c>
      <c r="F20">
        <f t="shared" si="0"/>
        <v>822.41101694915255</v>
      </c>
      <c r="G20">
        <f t="shared" si="0"/>
        <v>711.48766603415561</v>
      </c>
      <c r="H20">
        <f t="shared" si="0"/>
        <v>702.19169960474312</v>
      </c>
      <c r="I20">
        <f t="shared" si="0"/>
        <v>515.56920684292379</v>
      </c>
      <c r="J20">
        <f t="shared" si="0"/>
        <v>534.38178633975485</v>
      </c>
      <c r="K20">
        <f t="shared" si="0"/>
        <v>434.53110047846894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9C00C-06BF-44A9-8AFF-7F0EE2E7544D}">
  <dimension ref="A2:Q20"/>
  <sheetViews>
    <sheetView workbookViewId="0">
      <selection activeCell="N4" sqref="N4"/>
    </sheetView>
  </sheetViews>
  <sheetFormatPr defaultRowHeight="14.5" x14ac:dyDescent="0.35"/>
  <cols>
    <col min="1" max="1" width="19.26953125" bestFit="1" customWidth="1"/>
    <col min="17" max="17" width="9.26953125" bestFit="1" customWidth="1"/>
  </cols>
  <sheetData>
    <row r="2" spans="1:17" x14ac:dyDescent="0.35">
      <c r="A2" s="2" t="s">
        <v>1</v>
      </c>
      <c r="B2" s="2">
        <v>2014</v>
      </c>
      <c r="C2" s="2">
        <v>2015</v>
      </c>
      <c r="D2" s="2">
        <v>2016</v>
      </c>
      <c r="E2" s="2">
        <v>2017</v>
      </c>
      <c r="F2" s="2">
        <v>2018</v>
      </c>
      <c r="G2" s="2">
        <v>2019</v>
      </c>
      <c r="H2" s="2">
        <v>2020</v>
      </c>
      <c r="I2" s="2">
        <v>2021</v>
      </c>
      <c r="J2" s="2">
        <v>2022</v>
      </c>
      <c r="K2" s="2">
        <v>2023</v>
      </c>
    </row>
    <row r="3" spans="1:17" x14ac:dyDescent="0.35">
      <c r="A3" t="s">
        <v>2</v>
      </c>
      <c r="B3" s="10">
        <f>opuszczone!B3/urodzenia!B3</f>
        <v>2.9071906969897698E-3</v>
      </c>
      <c r="C3" s="10">
        <f>opuszczone!C3/urodzenia!C3</f>
        <v>3.8845304288216923E-3</v>
      </c>
      <c r="D3" s="10">
        <f>opuszczone!D3/urodzenia!D3</f>
        <v>4.0798484627713825E-3</v>
      </c>
      <c r="E3" s="10">
        <f>opuszczone!E3/urodzenia!E3</f>
        <v>3.1336924756170557E-3</v>
      </c>
      <c r="F3" s="10">
        <f>opuszczone!F3/urodzenia!F3</f>
        <v>2.8787333573227778E-3</v>
      </c>
      <c r="G3" s="10">
        <f>opuszczone!G3/urodzenia!G3</f>
        <v>3.1572691479087736E-3</v>
      </c>
      <c r="H3" s="10">
        <f>opuszczone!H3/urodzenia!H3</f>
        <v>3.8890833430560417E-3</v>
      </c>
      <c r="I3" s="10">
        <f>opuszczone!I3/urodzenia!I3</f>
        <v>3.6429126928901804E-3</v>
      </c>
      <c r="J3" s="10">
        <f>opuszczone!J3/urodzenia!J3</f>
        <v>4.180050160601927E-3</v>
      </c>
      <c r="K3" s="10">
        <f>opuszczone!K3/urodzenia!K3</f>
        <v>6.0438434746978081E-3</v>
      </c>
      <c r="L3" s="10">
        <f>AVERAGE(B3:K3)</f>
        <v>3.7797154240677409E-3</v>
      </c>
      <c r="N3" t="s">
        <v>63</v>
      </c>
      <c r="O3" s="10">
        <f>L11</f>
        <v>2.4089683751056992E-4</v>
      </c>
      <c r="Q3" s="25"/>
    </row>
    <row r="4" spans="1:17" x14ac:dyDescent="0.35">
      <c r="A4" t="s">
        <v>3</v>
      </c>
      <c r="B4" s="10">
        <f>opuszczone!B4/urodzenia!B4</f>
        <v>2.8955119564674755E-3</v>
      </c>
      <c r="C4" s="10">
        <f>opuszczone!C4/urodzenia!C4</f>
        <v>1.8759770713913497E-3</v>
      </c>
      <c r="D4" s="10">
        <f>opuszczone!D4/urodzenia!D4</f>
        <v>1.4112903225806451E-3</v>
      </c>
      <c r="E4" s="10">
        <f>opuszczone!E4/urodzenia!E4</f>
        <v>1.3875598086124403E-3</v>
      </c>
      <c r="F4" s="10">
        <f>opuszczone!F4/urodzenia!F4</f>
        <v>2.1645021645021645E-3</v>
      </c>
      <c r="G4" s="10">
        <f>opuszczone!G4/urodzenia!G4</f>
        <v>2.4299451969806637E-3</v>
      </c>
      <c r="H4" s="10">
        <f>opuszczone!H4/urodzenia!H4</f>
        <v>2.4426802864597791E-3</v>
      </c>
      <c r="I4" s="10">
        <f>opuszczone!I4/urodzenia!I4</f>
        <v>2.7530073613022924E-3</v>
      </c>
      <c r="J4" s="10">
        <f>opuszczone!J4/urodzenia!J4</f>
        <v>2.8550561051722992E-3</v>
      </c>
      <c r="K4" s="10">
        <f>opuszczone!K4/urodzenia!K4</f>
        <v>2.4404673864812897E-3</v>
      </c>
      <c r="L4" s="10">
        <f t="shared" ref="L4:L19" si="0">AVERAGE(B4:K4)</f>
        <v>2.2655997659950401E-3</v>
      </c>
      <c r="N4" t="s">
        <v>55</v>
      </c>
      <c r="O4" s="10">
        <f>L5</f>
        <v>9.0196452322153348E-4</v>
      </c>
      <c r="Q4" s="25"/>
    </row>
    <row r="5" spans="1:17" x14ac:dyDescent="0.35">
      <c r="A5" t="s">
        <v>4</v>
      </c>
      <c r="B5" s="10">
        <f>opuszczone!B5/urodzenia!B5</f>
        <v>1.3112769820455921E-3</v>
      </c>
      <c r="C5" s="10">
        <f>opuszczone!C5/urodzenia!C5</f>
        <v>1.3695155972609687E-3</v>
      </c>
      <c r="D5" s="10">
        <f>opuszczone!D5/urodzenia!D5</f>
        <v>8.1358690125088982E-4</v>
      </c>
      <c r="E5" s="10">
        <f>opuszczone!E5/urodzenia!E5</f>
        <v>6.6992056656139346E-4</v>
      </c>
      <c r="F5" s="10">
        <f>opuszczone!F5/urodzenia!F5</f>
        <v>6.4673399333366503E-4</v>
      </c>
      <c r="G5" s="10">
        <f>opuszczone!G5/urodzenia!G5</f>
        <v>3.6295758581354352E-4</v>
      </c>
      <c r="H5" s="10">
        <f>opuszczone!H5/urodzenia!H5</f>
        <v>1.0535654874126649E-3</v>
      </c>
      <c r="I5" s="10">
        <f>opuszczone!I5/urodzenia!I5</f>
        <v>6.6101796767021215E-4</v>
      </c>
      <c r="J5" s="10">
        <f>opuszczone!J5/urodzenia!J5</f>
        <v>7.2282822972795369E-4</v>
      </c>
      <c r="K5" s="10">
        <f>opuszczone!K5/urodzenia!K5</f>
        <v>1.4082419211384524E-3</v>
      </c>
      <c r="L5" s="10">
        <f t="shared" si="0"/>
        <v>9.0196452322153348E-4</v>
      </c>
      <c r="N5" t="s">
        <v>54</v>
      </c>
      <c r="O5" s="10">
        <f>L15</f>
        <v>9.4721863956419663E-4</v>
      </c>
      <c r="Q5" s="25"/>
    </row>
    <row r="6" spans="1:17" x14ac:dyDescent="0.35">
      <c r="A6" t="s">
        <v>5</v>
      </c>
      <c r="B6" s="10">
        <f>opuszczone!B6/urodzenia!B6</f>
        <v>3.9110745162618359E-3</v>
      </c>
      <c r="C6" s="10">
        <f>opuszczone!C6/urodzenia!C6</f>
        <v>4.7770700636942673E-3</v>
      </c>
      <c r="D6" s="10">
        <f>opuszczone!D6/urodzenia!D6</f>
        <v>2.5683172385453051E-3</v>
      </c>
      <c r="E6" s="10">
        <f>opuszczone!E6/urodzenia!E6</f>
        <v>1.4563106796116505E-3</v>
      </c>
      <c r="F6" s="10">
        <f>opuszczone!F6/urodzenia!F6</f>
        <v>2.0069715855075524E-3</v>
      </c>
      <c r="G6" s="10">
        <f>opuszczone!G6/urodzenia!G6</f>
        <v>4.6480743691899072E-3</v>
      </c>
      <c r="H6" s="10">
        <f>opuszczone!H6/urodzenia!H6</f>
        <v>2.7797081306462821E-3</v>
      </c>
      <c r="I6" s="10">
        <f>opuszczone!I6/urodzenia!I6</f>
        <v>2.523659305993691E-3</v>
      </c>
      <c r="J6" s="10">
        <f>opuszczone!J6/urodzenia!J6</f>
        <v>5.3596614950634693E-3</v>
      </c>
      <c r="K6" s="10">
        <f>opuszczone!K6/urodzenia!K6</f>
        <v>6.6164025234651484E-3</v>
      </c>
      <c r="L6" s="10">
        <f t="shared" si="0"/>
        <v>3.6647249907979101E-3</v>
      </c>
      <c r="N6" t="s">
        <v>53</v>
      </c>
      <c r="O6" s="10">
        <f>L12</f>
        <v>1.0586274962179653E-3</v>
      </c>
      <c r="Q6" s="25"/>
    </row>
    <row r="7" spans="1:17" x14ac:dyDescent="0.35">
      <c r="A7" t="s">
        <v>6</v>
      </c>
      <c r="B7" s="10">
        <f>opuszczone!B7/urodzenia!B7</f>
        <v>2.2463002114164903E-3</v>
      </c>
      <c r="C7" s="10">
        <f>opuszczone!C7/urodzenia!C7</f>
        <v>2.5776692443359112E-3</v>
      </c>
      <c r="D7" s="10">
        <f>opuszczone!D7/urodzenia!D7</f>
        <v>3.4219531455646221E-3</v>
      </c>
      <c r="E7" s="10">
        <f>opuszczone!E7/urodzenia!E7</f>
        <v>3.1536456143301658E-3</v>
      </c>
      <c r="F7" s="10">
        <f>opuszczone!F7/urodzenia!F7</f>
        <v>1.3468306034670027E-3</v>
      </c>
      <c r="G7" s="10">
        <f>opuszczone!G7/urodzenia!G7</f>
        <v>1.339863241545001E-3</v>
      </c>
      <c r="H7" s="10">
        <f>opuszczone!H7/urodzenia!H7</f>
        <v>1.1966875688095352E-3</v>
      </c>
      <c r="I7" s="10">
        <f>opuszczone!I7/urodzenia!I7</f>
        <v>1.8398323708284357E-3</v>
      </c>
      <c r="J7" s="10">
        <f>opuszczone!J7/urodzenia!J7</f>
        <v>1.1561966635467709E-3</v>
      </c>
      <c r="K7" s="10">
        <f>opuszczone!K7/urodzenia!K7</f>
        <v>1.9532442165659525E-3</v>
      </c>
      <c r="L7" s="10">
        <f t="shared" si="0"/>
        <v>2.0232222880409889E-3</v>
      </c>
      <c r="N7" t="s">
        <v>52</v>
      </c>
      <c r="O7" s="10">
        <f>L9</f>
        <v>1.1670188904249037E-3</v>
      </c>
      <c r="Q7" s="25"/>
    </row>
    <row r="8" spans="1:17" x14ac:dyDescent="0.35">
      <c r="A8" t="s">
        <v>7</v>
      </c>
      <c r="B8" s="10">
        <f>opuszczone!B8/urodzenia!B8</f>
        <v>1.6560620587466226E-3</v>
      </c>
      <c r="C8" s="10">
        <f>opuszczone!C8/urodzenia!C8</f>
        <v>1.9872699519023068E-3</v>
      </c>
      <c r="D8" s="10">
        <f>opuszczone!D8/urodzenia!D8</f>
        <v>1.3487104676447111E-3</v>
      </c>
      <c r="E8" s="10">
        <f>opuszczone!E8/urodzenia!E8</f>
        <v>9.9578103299179793E-4</v>
      </c>
      <c r="F8" s="10">
        <f>opuszczone!F8/urodzenia!F8</f>
        <v>8.1871962814282701E-4</v>
      </c>
      <c r="G8" s="10">
        <f>opuszczone!G8/urodzenia!G8</f>
        <v>9.2026200400584636E-4</v>
      </c>
      <c r="H8" s="10">
        <f>opuszczone!H8/urodzenia!H8</f>
        <v>8.7669683257918555E-4</v>
      </c>
      <c r="I8" s="10">
        <f>opuszczone!I8/urodzenia!I8</f>
        <v>1.1416554003304792E-3</v>
      </c>
      <c r="J8" s="10">
        <f>opuszczone!J8/urodzenia!J8</f>
        <v>1.126053664500354E-3</v>
      </c>
      <c r="K8" s="10">
        <f>opuszczone!K8/urodzenia!K8</f>
        <v>1.4475867669385305E-3</v>
      </c>
      <c r="L8" s="10">
        <f t="shared" si="0"/>
        <v>1.2318797807782662E-3</v>
      </c>
      <c r="N8" t="s">
        <v>51</v>
      </c>
      <c r="O8" s="10">
        <f>L8</f>
        <v>1.2318797807782662E-3</v>
      </c>
      <c r="Q8" s="25"/>
    </row>
    <row r="9" spans="1:17" x14ac:dyDescent="0.35">
      <c r="A9" t="s">
        <v>8</v>
      </c>
      <c r="B9" s="10">
        <f>opuszczone!B9/urodzenia!B9</f>
        <v>1.7151157703144961E-3</v>
      </c>
      <c r="C9" s="10">
        <f>opuszczone!C9/urodzenia!C9</f>
        <v>1.54901141743247E-3</v>
      </c>
      <c r="D9" s="10">
        <f>opuszczone!D9/urodzenia!D9</f>
        <v>9.3981807807203032E-4</v>
      </c>
      <c r="E9" s="10">
        <f>opuszczone!E9/urodzenia!E9</f>
        <v>1.2772837510105094E-3</v>
      </c>
      <c r="F9" s="10">
        <f>opuszczone!F9/urodzenia!F9</f>
        <v>7.439861122592378E-4</v>
      </c>
      <c r="G9" s="10">
        <f>opuszczone!G9/urodzenia!G9</f>
        <v>1.4770800812394045E-3</v>
      </c>
      <c r="H9" s="10">
        <f>opuszczone!H9/urodzenia!H9</f>
        <v>9.6969269556938591E-4</v>
      </c>
      <c r="I9" s="10">
        <f>opuszczone!I9/urodzenia!I9</f>
        <v>2.4101746449627349E-3</v>
      </c>
      <c r="J9" s="10">
        <f>opuszczone!J9/urodzenia!J9</f>
        <v>2.98513403251806E-4</v>
      </c>
      <c r="K9" s="10">
        <f>opuszczone!K9/urodzenia!K9</f>
        <v>2.8951295013696191E-4</v>
      </c>
      <c r="L9" s="10">
        <f t="shared" si="0"/>
        <v>1.1670188904249037E-3</v>
      </c>
      <c r="N9" t="s">
        <v>50</v>
      </c>
      <c r="O9" s="10">
        <f>L17</f>
        <v>1.3247546311671704E-3</v>
      </c>
      <c r="Q9" s="25"/>
    </row>
    <row r="10" spans="1:17" x14ac:dyDescent="0.35">
      <c r="A10" t="s">
        <v>9</v>
      </c>
      <c r="B10" s="10">
        <f>opuszczone!B10/urodzenia!B10</f>
        <v>2.6765972303037355E-3</v>
      </c>
      <c r="C10" s="10">
        <f>opuszczone!C10/urodzenia!C10</f>
        <v>2.8954035468693449E-3</v>
      </c>
      <c r="D10" s="10">
        <f>opuszczone!D10/urodzenia!D10</f>
        <v>1.389854065323141E-3</v>
      </c>
      <c r="E10" s="10">
        <f>opuszczone!E10/urodzenia!E10</f>
        <v>1.9817240999669711E-3</v>
      </c>
      <c r="F10" s="10">
        <f>opuszczone!F10/urodzenia!F10</f>
        <v>2.6756630991158679E-3</v>
      </c>
      <c r="G10" s="10">
        <f>opuszczone!G10/urodzenia!G10</f>
        <v>1.5306723183798423E-3</v>
      </c>
      <c r="H10" s="10">
        <f>opuszczone!H10/urodzenia!H10</f>
        <v>1.2577034335303735E-3</v>
      </c>
      <c r="I10" s="10">
        <f>opuszczone!I10/urodzenia!I10</f>
        <v>1.7844886753603294E-3</v>
      </c>
      <c r="J10" s="10">
        <f>opuszczone!J10/urodzenia!J10</f>
        <v>2.5044195639363585E-3</v>
      </c>
      <c r="K10" s="10">
        <f>opuszczone!K10/urodzenia!K10</f>
        <v>1.4570179698882952E-3</v>
      </c>
      <c r="L10" s="10">
        <f t="shared" si="0"/>
        <v>2.0153544002674264E-3</v>
      </c>
      <c r="N10" t="s">
        <v>49</v>
      </c>
      <c r="O10" s="10">
        <f>L13</f>
        <v>1.4820892530647914E-3</v>
      </c>
      <c r="Q10" s="25"/>
    </row>
    <row r="11" spans="1:17" x14ac:dyDescent="0.35">
      <c r="A11" t="s">
        <v>10</v>
      </c>
      <c r="B11" s="10">
        <f>opuszczone!B11/urodzenia!B11</f>
        <v>4.0094221420337796E-4</v>
      </c>
      <c r="C11" s="10">
        <f>opuszczone!C11/urodzenia!C11</f>
        <v>4.5998160073597056E-4</v>
      </c>
      <c r="D11" s="10">
        <f>opuszczone!D11/urodzenia!D11</f>
        <v>1.9741387819563716E-4</v>
      </c>
      <c r="E11" s="10">
        <f>opuszczone!E11/urodzenia!E11</f>
        <v>2.2802937018287956E-4</v>
      </c>
      <c r="F11" s="10">
        <f>opuszczone!F11/urodzenia!F11</f>
        <v>3.2508243161658847E-4</v>
      </c>
      <c r="G11" s="10">
        <f>opuszczone!G11/urodzenia!G11</f>
        <v>4.8513074273516714E-5</v>
      </c>
      <c r="H11" s="10">
        <f>opuszczone!H11/urodzenia!H11</f>
        <v>1.5321756894790602E-4</v>
      </c>
      <c r="I11" s="10">
        <f>opuszczone!I11/urodzenia!I11</f>
        <v>3.3465335489988289E-4</v>
      </c>
      <c r="J11" s="10">
        <f>opuszczone!J11/urodzenia!J11</f>
        <v>5.9481322864620512E-5</v>
      </c>
      <c r="K11" s="10">
        <f>opuszczone!K11/urodzenia!K11</f>
        <v>2.0165355918531962E-4</v>
      </c>
      <c r="L11" s="10">
        <f t="shared" si="0"/>
        <v>2.4089683751056992E-4</v>
      </c>
      <c r="N11" t="s">
        <v>48</v>
      </c>
      <c r="O11" s="10">
        <f>L16</f>
        <v>1.7489413730159616E-3</v>
      </c>
      <c r="Q11" s="25"/>
    </row>
    <row r="12" spans="1:17" x14ac:dyDescent="0.35">
      <c r="A12" t="s">
        <v>11</v>
      </c>
      <c r="B12" s="10">
        <f>opuszczone!B12/urodzenia!B12</f>
        <v>2.176081240366307E-3</v>
      </c>
      <c r="C12" s="10">
        <f>opuszczone!C12/urodzenia!C12</f>
        <v>4.6189376443418013E-4</v>
      </c>
      <c r="D12" s="10">
        <f>opuszczone!D12/urodzenia!D12</f>
        <v>1.0551305724083356E-3</v>
      </c>
      <c r="E12" s="10">
        <f>opuszczone!E12/urodzenia!E12</f>
        <v>3.318400530944085E-4</v>
      </c>
      <c r="F12" s="10">
        <f>opuszczone!F12/urodzenia!F12</f>
        <v>5.0890585241730279E-4</v>
      </c>
      <c r="G12" s="10">
        <f>opuszczone!G12/urodzenia!G12</f>
        <v>0</v>
      </c>
      <c r="H12" s="10">
        <f>opuszczone!H12/urodzenia!H12</f>
        <v>2.841716396703609E-4</v>
      </c>
      <c r="I12" s="10">
        <f>opuszczone!I12/urodzenia!I12</f>
        <v>1.4833860759493672E-3</v>
      </c>
      <c r="J12" s="10">
        <f>opuszczone!J12/urodzenia!J12</f>
        <v>1.7486338797814208E-3</v>
      </c>
      <c r="K12" s="10">
        <f>opuszczone!K12/urodzenia!K12</f>
        <v>2.5362318840579708E-3</v>
      </c>
      <c r="L12" s="10">
        <f t="shared" si="0"/>
        <v>1.0586274962179653E-3</v>
      </c>
      <c r="N12" s="3" t="s">
        <v>18</v>
      </c>
      <c r="O12" s="10">
        <f>L19</f>
        <v>1.7504399958737922E-3</v>
      </c>
      <c r="Q12" s="25"/>
    </row>
    <row r="13" spans="1:17" x14ac:dyDescent="0.35">
      <c r="A13" t="s">
        <v>12</v>
      </c>
      <c r="B13" s="10">
        <f>opuszczone!B13/urodzenia!B13</f>
        <v>2.0316944331572532E-3</v>
      </c>
      <c r="C13" s="10">
        <f>opuszczone!C13/urodzenia!C13</f>
        <v>1.6262806960481379E-3</v>
      </c>
      <c r="D13" s="10">
        <f>opuszczone!D13/urodzenia!D13</f>
        <v>1.3145176879953606E-3</v>
      </c>
      <c r="E13" s="10">
        <f>opuszczone!E13/urodzenia!E13</f>
        <v>1.564717441141152E-3</v>
      </c>
      <c r="F13" s="10">
        <f>opuszczone!F13/urodzenia!F13</f>
        <v>1.169899615065288E-3</v>
      </c>
      <c r="G13" s="10">
        <f>opuszczone!G13/urodzenia!G13</f>
        <v>8.8322261049882881E-4</v>
      </c>
      <c r="H13" s="10">
        <f>opuszczone!H13/urodzenia!H13</f>
        <v>1.3472137170851195E-3</v>
      </c>
      <c r="I13" s="10">
        <f>opuszczone!I13/urodzenia!I13</f>
        <v>1.4570387829440754E-3</v>
      </c>
      <c r="J13" s="10">
        <f>opuszczone!J13/urodzenia!J13</f>
        <v>1.8577621111799171E-3</v>
      </c>
      <c r="K13" s="10">
        <f>opuszczone!K13/urodzenia!K13</f>
        <v>1.5685454355327825E-3</v>
      </c>
      <c r="L13" s="10">
        <f t="shared" si="0"/>
        <v>1.4820892530647914E-3</v>
      </c>
      <c r="N13" t="s">
        <v>47</v>
      </c>
      <c r="O13" s="10">
        <f>L14</f>
        <v>1.9231142949620913E-3</v>
      </c>
      <c r="Q13" s="25"/>
    </row>
    <row r="14" spans="1:17" x14ac:dyDescent="0.35">
      <c r="A14" t="s">
        <v>13</v>
      </c>
      <c r="B14" s="10">
        <f>opuszczone!B14/urodzenia!B14</f>
        <v>2.3408239700374533E-3</v>
      </c>
      <c r="C14" s="10">
        <f>opuszczone!C14/urodzenia!C14</f>
        <v>2.4512749032707696E-3</v>
      </c>
      <c r="D14" s="10">
        <f>opuszczone!D14/urodzenia!D14</f>
        <v>1.7313181414065791E-3</v>
      </c>
      <c r="E14" s="10">
        <f>opuszczone!E14/urodzenia!E14</f>
        <v>1.0673545173556292E-3</v>
      </c>
      <c r="F14" s="10">
        <f>opuszczone!F14/urodzenia!F14</f>
        <v>1.3146774345008921E-3</v>
      </c>
      <c r="G14" s="10">
        <f>opuszczone!G14/urodzenia!G14</f>
        <v>1.2343240841315296E-3</v>
      </c>
      <c r="H14" s="10">
        <f>opuszczone!H14/urodzenia!H14</f>
        <v>2.0969306178081834E-3</v>
      </c>
      <c r="I14" s="10">
        <f>opuszczone!I14/urodzenia!I14</f>
        <v>1.8712574850299401E-3</v>
      </c>
      <c r="J14" s="10">
        <f>opuszczone!J14/urodzenia!J14</f>
        <v>2.3736430673798143E-3</v>
      </c>
      <c r="K14" s="10">
        <f>opuszczone!K14/urodzenia!K14</f>
        <v>2.7495387287001195E-3</v>
      </c>
      <c r="L14" s="10">
        <f t="shared" si="0"/>
        <v>1.9231142949620913E-3</v>
      </c>
      <c r="N14" t="s">
        <v>46</v>
      </c>
      <c r="O14" s="10">
        <f>L10</f>
        <v>2.0153544002674264E-3</v>
      </c>
      <c r="Q14" s="25"/>
    </row>
    <row r="15" spans="1:17" x14ac:dyDescent="0.35">
      <c r="A15" t="s">
        <v>14</v>
      </c>
      <c r="B15" s="10">
        <f>opuszczone!B15/urodzenia!B15</f>
        <v>1.859427296392711E-3</v>
      </c>
      <c r="C15" s="10">
        <f>opuszczone!C15/urodzenia!C15</f>
        <v>5.6716135740618207E-4</v>
      </c>
      <c r="D15" s="10">
        <f>opuszczone!D15/urodzenia!D15</f>
        <v>7.5400565504241286E-4</v>
      </c>
      <c r="E15" s="10">
        <f>opuszczone!E15/urodzenia!E15</f>
        <v>9.1617040769583142E-4</v>
      </c>
      <c r="F15" s="10">
        <f>opuszczone!F15/urodzenia!F15</f>
        <v>5.5964928644715978E-4</v>
      </c>
      <c r="G15" s="10">
        <f>opuszczone!G15/urodzenia!G15</f>
        <v>8.8062622309197655E-4</v>
      </c>
      <c r="H15" s="10">
        <f>opuszczone!H15/urodzenia!H15</f>
        <v>1.0539629005059021E-3</v>
      </c>
      <c r="I15" s="10">
        <f>opuszczone!I15/urodzenia!I15</f>
        <v>9.1774693128369848E-4</v>
      </c>
      <c r="J15" s="10">
        <f>opuszczone!J15/urodzenia!J15</f>
        <v>8.581586367537085E-4</v>
      </c>
      <c r="K15" s="10">
        <f>opuszczone!K15/urodzenia!K15</f>
        <v>1.1052777010223818E-3</v>
      </c>
      <c r="L15" s="10">
        <f t="shared" si="0"/>
        <v>9.4721863956419663E-4</v>
      </c>
      <c r="N15" t="s">
        <v>45</v>
      </c>
      <c r="O15" s="10">
        <f>L7</f>
        <v>2.0232222880409889E-3</v>
      </c>
      <c r="Q15" s="25"/>
    </row>
    <row r="16" spans="1:17" x14ac:dyDescent="0.35">
      <c r="A16" t="s">
        <v>15</v>
      </c>
      <c r="B16" s="10">
        <f>opuszczone!B16/urodzenia!B16</f>
        <v>2.7224530735062329E-3</v>
      </c>
      <c r="C16" s="10">
        <f>opuszczone!C16/urodzenia!C16</f>
        <v>2.5912659096105481E-3</v>
      </c>
      <c r="D16" s="10">
        <f>opuszczone!D16/urodzenia!D16</f>
        <v>1.4133749907014803E-3</v>
      </c>
      <c r="E16" s="10">
        <f>opuszczone!E16/urodzenia!E16</f>
        <v>1.3073694350787862E-3</v>
      </c>
      <c r="F16" s="10">
        <f>opuszczone!F16/urodzenia!F16</f>
        <v>1.0959304449477607E-3</v>
      </c>
      <c r="G16" s="10">
        <f>opuszczone!G16/urodzenia!G16</f>
        <v>1.2392533498567114E-3</v>
      </c>
      <c r="H16" s="10">
        <f>opuszczone!H16/urodzenia!H16</f>
        <v>4.9554013875123884E-4</v>
      </c>
      <c r="I16" s="10">
        <f>opuszczone!I16/urodzenia!I16</f>
        <v>8.5397096498719043E-4</v>
      </c>
      <c r="J16" s="10">
        <f>opuszczone!J16/urodzenia!J16</f>
        <v>2.8245737919903157E-3</v>
      </c>
      <c r="K16" s="10">
        <f>opuszczone!K16/urodzenia!K16</f>
        <v>2.9456816307293506E-3</v>
      </c>
      <c r="L16" s="10">
        <f t="shared" si="0"/>
        <v>1.7489413730159616E-3</v>
      </c>
      <c r="N16" t="s">
        <v>44</v>
      </c>
      <c r="O16" s="10">
        <f>L4</f>
        <v>2.2655997659950401E-3</v>
      </c>
      <c r="Q16" s="25"/>
    </row>
    <row r="17" spans="1:17" x14ac:dyDescent="0.35">
      <c r="A17" t="s">
        <v>16</v>
      </c>
      <c r="B17" s="10">
        <f>opuszczone!B17/urodzenia!B17</f>
        <v>1.0810810810810811E-3</v>
      </c>
      <c r="C17" s="10">
        <f>opuszczone!C17/urodzenia!C17</f>
        <v>1.278563656147987E-3</v>
      </c>
      <c r="D17" s="10">
        <f>opuszczone!D17/urodzenia!D17</f>
        <v>1.0461071736799436E-3</v>
      </c>
      <c r="E17" s="10">
        <f>opuszczone!E17/urodzenia!E17</f>
        <v>8.65265760197775E-4</v>
      </c>
      <c r="F17" s="10">
        <f>opuszczone!F17/urodzenia!F17</f>
        <v>5.415441745319511E-4</v>
      </c>
      <c r="G17" s="10">
        <f>opuszczone!G17/urodzenia!G17</f>
        <v>9.6105074881870851E-4</v>
      </c>
      <c r="H17" s="10">
        <f>opuszczone!H17/urodzenia!H17</f>
        <v>1.2261390553155915E-3</v>
      </c>
      <c r="I17" s="10">
        <f>opuszczone!I17/urodzenia!I17</f>
        <v>1.2234423490093101E-3</v>
      </c>
      <c r="J17" s="10">
        <f>opuszczone!J17/urodzenia!J17</f>
        <v>2.2639280792702931E-3</v>
      </c>
      <c r="K17" s="10">
        <f>opuszczone!K17/urodzenia!K17</f>
        <v>2.7604242336190616E-3</v>
      </c>
      <c r="L17" s="10">
        <f t="shared" si="0"/>
        <v>1.3247546311671704E-3</v>
      </c>
      <c r="N17" t="s">
        <v>43</v>
      </c>
      <c r="O17" s="10">
        <f>L6</f>
        <v>3.6647249907979101E-3</v>
      </c>
      <c r="Q17" s="25"/>
    </row>
    <row r="18" spans="1:17" x14ac:dyDescent="0.35">
      <c r="A18" t="s">
        <v>17</v>
      </c>
      <c r="B18" s="10">
        <f>opuszczone!B18/urodzenia!B18</f>
        <v>3.9922730199613652E-3</v>
      </c>
      <c r="C18" s="10">
        <f>opuszczone!C18/urodzenia!C18</f>
        <v>4.6394485683987274E-3</v>
      </c>
      <c r="D18" s="10">
        <f>opuszczone!D18/urodzenia!D18</f>
        <v>9.0515043345232027E-3</v>
      </c>
      <c r="E18" s="10">
        <f>opuszczone!E18/urodzenia!E18</f>
        <v>1.8432047186040796E-3</v>
      </c>
      <c r="F18" s="10">
        <f>opuszczone!F18/urodzenia!F18</f>
        <v>2.9241666125154331E-3</v>
      </c>
      <c r="G18" s="10">
        <f>opuszczone!G18/urodzenia!G18</f>
        <v>3.2160941562884905E-3</v>
      </c>
      <c r="H18" s="10">
        <f>opuszczone!H18/urodzenia!H18</f>
        <v>1.3838310269482885E-3</v>
      </c>
      <c r="I18" s="10">
        <f>opuszczone!I18/urodzenia!I18</f>
        <v>6.3813229571984438E-3</v>
      </c>
      <c r="J18" s="10">
        <f>opuszczone!J18/urodzenia!J18</f>
        <v>5.2342543332761287E-3</v>
      </c>
      <c r="K18" s="10">
        <f>opuszczone!K18/urodzenia!K18</f>
        <v>7.6577007753422036E-3</v>
      </c>
      <c r="L18" s="10">
        <f t="shared" si="0"/>
        <v>4.6323800503056366E-3</v>
      </c>
      <c r="N18" t="s">
        <v>42</v>
      </c>
      <c r="O18" s="10">
        <f>L3</f>
        <v>3.7797154240677409E-3</v>
      </c>
      <c r="Q18" s="25"/>
    </row>
    <row r="19" spans="1:17" x14ac:dyDescent="0.35">
      <c r="A19" s="3" t="s">
        <v>18</v>
      </c>
      <c r="B19" s="11">
        <f>opuszczone!B19/urodzenia!B19</f>
        <v>2.0577886768312187E-3</v>
      </c>
      <c r="C19" s="11">
        <f>opuszczone!C19/urodzenia!C19</f>
        <v>2.0633184225632806E-3</v>
      </c>
      <c r="D19" s="11">
        <f>opuszczone!D19/urodzenia!D19</f>
        <v>1.8547730976803563E-3</v>
      </c>
      <c r="E19" s="11">
        <f>opuszczone!E19/urodzenia!E19</f>
        <v>1.3707081411605494E-3</v>
      </c>
      <c r="F19" s="11">
        <f>opuszczone!F19/urodzenia!F19</f>
        <v>1.2159370185842577E-3</v>
      </c>
      <c r="G19" s="11">
        <f>opuszczone!G19/urodzenia!G19</f>
        <v>1.40550574203769E-3</v>
      </c>
      <c r="H19" s="11">
        <f>opuszczone!H19/urodzenia!H19</f>
        <v>1.4241125330346262E-3</v>
      </c>
      <c r="I19" s="11">
        <f>opuszczone!I19/urodzenia!I19</f>
        <v>1.9396038140514192E-3</v>
      </c>
      <c r="J19" s="11">
        <f>opuszczone!J19/urodzenia!J19</f>
        <v>1.8713212642397388E-3</v>
      </c>
      <c r="K19" s="11">
        <f>opuszczone!K19/urodzenia!K19</f>
        <v>2.3013312485547859E-3</v>
      </c>
      <c r="L19" s="10">
        <f t="shared" si="0"/>
        <v>1.7504399958737922E-3</v>
      </c>
      <c r="N19" t="s">
        <v>41</v>
      </c>
      <c r="O19" s="10">
        <f>L18</f>
        <v>4.6323800503056366E-3</v>
      </c>
      <c r="Q19" s="25"/>
    </row>
    <row r="20" spans="1:17" x14ac:dyDescent="0.35">
      <c r="A20" t="s">
        <v>21</v>
      </c>
      <c r="B20" s="6">
        <f>1/B19</f>
        <v>485.9585492227979</v>
      </c>
      <c r="C20" s="6">
        <f t="shared" ref="C20:K20" si="1">1/C19</f>
        <v>484.65616797900259</v>
      </c>
      <c r="D20" s="6">
        <f t="shared" si="1"/>
        <v>539.14950634696754</v>
      </c>
      <c r="E20" s="6">
        <f t="shared" si="1"/>
        <v>729.54990925589846</v>
      </c>
      <c r="F20" s="6">
        <f t="shared" si="1"/>
        <v>822.41101694915255</v>
      </c>
      <c r="G20" s="6">
        <f t="shared" si="1"/>
        <v>711.48766603415561</v>
      </c>
      <c r="H20" s="6">
        <f t="shared" si="1"/>
        <v>702.19169960474312</v>
      </c>
      <c r="I20" s="6">
        <f t="shared" si="1"/>
        <v>515.56920684292379</v>
      </c>
      <c r="J20" s="6">
        <f t="shared" si="1"/>
        <v>534.38178633975485</v>
      </c>
      <c r="K20" s="6">
        <f t="shared" si="1"/>
        <v>434.53110047846894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308D2-893A-4B88-BEE1-FBB48F86F06E}">
  <dimension ref="B2:B11"/>
  <sheetViews>
    <sheetView workbookViewId="0">
      <selection activeCell="N4" sqref="N4"/>
    </sheetView>
  </sheetViews>
  <sheetFormatPr defaultRowHeight="14.5" x14ac:dyDescent="0.35"/>
  <sheetData>
    <row r="2" spans="2:2" x14ac:dyDescent="0.35">
      <c r="B2" t="s">
        <v>33</v>
      </c>
    </row>
    <row r="3" spans="2:2" x14ac:dyDescent="0.35">
      <c r="B3" t="s">
        <v>31</v>
      </c>
    </row>
    <row r="4" spans="2:2" x14ac:dyDescent="0.35">
      <c r="B4">
        <v>3100000</v>
      </c>
    </row>
    <row r="5" spans="2:2" x14ac:dyDescent="0.35">
      <c r="B5" t="s">
        <v>32</v>
      </c>
    </row>
    <row r="6" spans="2:2" x14ac:dyDescent="0.35">
      <c r="B6">
        <v>14100</v>
      </c>
    </row>
    <row r="8" spans="2:2" x14ac:dyDescent="0.35">
      <c r="B8" s="6" t="s">
        <v>34</v>
      </c>
    </row>
    <row r="9" spans="2:2" x14ac:dyDescent="0.35">
      <c r="B9" s="4">
        <f>B4/B6</f>
        <v>219.8581560283688</v>
      </c>
    </row>
    <row r="11" spans="2:2" x14ac:dyDescent="0.35">
      <c r="B11" s="1">
        <f>opuszczone!K19/inne_dane!B9</f>
        <v>2.8518387096774194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1A970-DA3C-4189-820F-DB9E00E80F73}">
  <sheetPr>
    <tabColor rgb="FF92D050"/>
  </sheetPr>
  <dimension ref="A1:K19"/>
  <sheetViews>
    <sheetView zoomScale="115" zoomScaleNormal="115" workbookViewId="0"/>
  </sheetViews>
  <sheetFormatPr defaultRowHeight="14.5" x14ac:dyDescent="0.35"/>
  <cols>
    <col min="1" max="1" width="19.26953125" bestFit="1" customWidth="1"/>
    <col min="2" max="11" width="9.81640625" bestFit="1" customWidth="1"/>
  </cols>
  <sheetData>
    <row r="1" spans="1:11" x14ac:dyDescent="0.35">
      <c r="A1" t="s">
        <v>0</v>
      </c>
    </row>
    <row r="2" spans="1:11" x14ac:dyDescent="0.35">
      <c r="A2" s="2" t="s">
        <v>1</v>
      </c>
      <c r="B2" s="2">
        <v>2014</v>
      </c>
      <c r="C2" s="2">
        <v>2015</v>
      </c>
      <c r="D2" s="2">
        <v>2016</v>
      </c>
      <c r="E2" s="2">
        <v>2017</v>
      </c>
      <c r="F2" s="2">
        <v>2018</v>
      </c>
      <c r="G2" s="2">
        <v>2019</v>
      </c>
      <c r="H2" s="2">
        <v>2020</v>
      </c>
      <c r="I2" s="2">
        <v>2021</v>
      </c>
      <c r="J2" s="2">
        <v>2022</v>
      </c>
      <c r="K2" s="2">
        <v>2023</v>
      </c>
    </row>
    <row r="3" spans="1:11" x14ac:dyDescent="0.35">
      <c r="A3" t="s">
        <v>2</v>
      </c>
      <c r="B3" s="6">
        <v>27174</v>
      </c>
      <c r="C3" s="6">
        <v>26258</v>
      </c>
      <c r="D3" s="6">
        <v>27452</v>
      </c>
      <c r="E3" s="6">
        <v>28401</v>
      </c>
      <c r="F3" s="6">
        <v>27790</v>
      </c>
      <c r="G3" s="6">
        <v>26922</v>
      </c>
      <c r="H3" s="6">
        <v>25713</v>
      </c>
      <c r="I3" s="6">
        <v>24431</v>
      </c>
      <c r="J3" s="6">
        <v>22727</v>
      </c>
      <c r="K3" s="6">
        <v>19524</v>
      </c>
    </row>
    <row r="4" spans="1:11" x14ac:dyDescent="0.35">
      <c r="A4" t="s">
        <v>3</v>
      </c>
      <c r="B4" s="6">
        <v>20031</v>
      </c>
      <c r="C4" s="6">
        <v>19190</v>
      </c>
      <c r="D4" s="6">
        <v>19840</v>
      </c>
      <c r="E4" s="6">
        <v>20900</v>
      </c>
      <c r="F4" s="6">
        <v>19866</v>
      </c>
      <c r="G4" s="6">
        <v>19342</v>
      </c>
      <c r="H4" s="6">
        <v>18013</v>
      </c>
      <c r="I4" s="6">
        <v>16709</v>
      </c>
      <c r="J4" s="6">
        <v>15061</v>
      </c>
      <c r="K4" s="6">
        <v>13522</v>
      </c>
    </row>
    <row r="5" spans="1:11" x14ac:dyDescent="0.35">
      <c r="A5" t="s">
        <v>4</v>
      </c>
      <c r="B5" s="6">
        <v>19828</v>
      </c>
      <c r="C5" s="6">
        <v>19715</v>
      </c>
      <c r="D5" s="6">
        <v>19666</v>
      </c>
      <c r="E5" s="6">
        <v>20898</v>
      </c>
      <c r="F5" s="6">
        <v>20101</v>
      </c>
      <c r="G5" s="6">
        <v>19286</v>
      </c>
      <c r="H5" s="6">
        <v>18034</v>
      </c>
      <c r="I5" s="6">
        <v>16641</v>
      </c>
      <c r="J5" s="6">
        <v>15218</v>
      </c>
      <c r="K5" s="6">
        <v>13492</v>
      </c>
    </row>
    <row r="6" spans="1:11" x14ac:dyDescent="0.35">
      <c r="A6" t="s">
        <v>5</v>
      </c>
      <c r="B6" s="6">
        <v>9716</v>
      </c>
      <c r="C6" s="6">
        <v>9420</v>
      </c>
      <c r="D6" s="6">
        <v>9734</v>
      </c>
      <c r="E6" s="6">
        <v>10300</v>
      </c>
      <c r="F6" s="6">
        <v>9467</v>
      </c>
      <c r="G6" s="6">
        <v>9036</v>
      </c>
      <c r="H6" s="6">
        <v>8634</v>
      </c>
      <c r="I6" s="6">
        <v>7925</v>
      </c>
      <c r="J6" s="6">
        <v>7090</v>
      </c>
      <c r="K6" s="6">
        <v>6499</v>
      </c>
    </row>
    <row r="7" spans="1:11" x14ac:dyDescent="0.35">
      <c r="A7" t="s">
        <v>6</v>
      </c>
      <c r="B7" s="6">
        <v>22704</v>
      </c>
      <c r="C7" s="6">
        <v>22113</v>
      </c>
      <c r="D7" s="6">
        <v>22794</v>
      </c>
      <c r="E7" s="6">
        <v>23782</v>
      </c>
      <c r="F7" s="6">
        <v>23017</v>
      </c>
      <c r="G7" s="6">
        <v>21644</v>
      </c>
      <c r="H7" s="6">
        <v>20891</v>
      </c>
      <c r="I7" s="6">
        <v>19567</v>
      </c>
      <c r="J7" s="6">
        <v>18163</v>
      </c>
      <c r="K7" s="6">
        <v>16383</v>
      </c>
    </row>
    <row r="8" spans="1:11" x14ac:dyDescent="0.35">
      <c r="A8" t="s">
        <v>7</v>
      </c>
      <c r="B8" s="6">
        <v>34419</v>
      </c>
      <c r="C8" s="6">
        <v>34721</v>
      </c>
      <c r="D8" s="6">
        <v>36331</v>
      </c>
      <c r="E8" s="6">
        <v>38161</v>
      </c>
      <c r="F8" s="6">
        <v>37864</v>
      </c>
      <c r="G8" s="6">
        <v>36946</v>
      </c>
      <c r="H8" s="6">
        <v>35360</v>
      </c>
      <c r="I8" s="6">
        <v>33285</v>
      </c>
      <c r="J8" s="6">
        <v>31082</v>
      </c>
      <c r="K8" s="6">
        <v>28323</v>
      </c>
    </row>
    <row r="9" spans="1:11" x14ac:dyDescent="0.35">
      <c r="A9" t="s">
        <v>8</v>
      </c>
      <c r="B9" s="6">
        <v>57139</v>
      </c>
      <c r="C9" s="6">
        <v>57456</v>
      </c>
      <c r="D9" s="6">
        <v>59586</v>
      </c>
      <c r="E9" s="6">
        <v>61850</v>
      </c>
      <c r="F9" s="6">
        <v>60485</v>
      </c>
      <c r="G9" s="6">
        <v>59577</v>
      </c>
      <c r="H9" s="6">
        <v>56719</v>
      </c>
      <c r="I9" s="6">
        <v>53938</v>
      </c>
      <c r="J9" s="6">
        <v>50249</v>
      </c>
      <c r="K9" s="6">
        <v>44903</v>
      </c>
    </row>
    <row r="10" spans="1:11" x14ac:dyDescent="0.35">
      <c r="A10" t="s">
        <v>9</v>
      </c>
      <c r="B10" s="6">
        <v>8593</v>
      </c>
      <c r="C10" s="6">
        <v>8289</v>
      </c>
      <c r="D10" s="6">
        <v>8634</v>
      </c>
      <c r="E10" s="6">
        <v>9083</v>
      </c>
      <c r="F10" s="6">
        <v>8596</v>
      </c>
      <c r="G10" s="6">
        <v>8493</v>
      </c>
      <c r="H10" s="6">
        <v>7951</v>
      </c>
      <c r="I10" s="6">
        <v>7285</v>
      </c>
      <c r="J10" s="6">
        <v>6788</v>
      </c>
      <c r="K10" s="6">
        <v>6177</v>
      </c>
    </row>
    <row r="11" spans="1:11" x14ac:dyDescent="0.35">
      <c r="A11" t="s">
        <v>10</v>
      </c>
      <c r="B11" s="6">
        <v>19953</v>
      </c>
      <c r="C11" s="6">
        <v>19566</v>
      </c>
      <c r="D11" s="6">
        <v>20262</v>
      </c>
      <c r="E11" s="6">
        <v>21927</v>
      </c>
      <c r="F11" s="6">
        <v>21533</v>
      </c>
      <c r="G11" s="6">
        <v>20613</v>
      </c>
      <c r="H11" s="6">
        <v>19580</v>
      </c>
      <c r="I11" s="6">
        <v>17929</v>
      </c>
      <c r="J11" s="6">
        <v>16812</v>
      </c>
      <c r="K11" s="6">
        <v>14877</v>
      </c>
    </row>
    <row r="12" spans="1:11" x14ac:dyDescent="0.35">
      <c r="A12" t="s">
        <v>11</v>
      </c>
      <c r="B12" s="6">
        <v>11029</v>
      </c>
      <c r="C12" s="6">
        <v>10825</v>
      </c>
      <c r="D12" s="6">
        <v>11373</v>
      </c>
      <c r="E12" s="6">
        <v>12054</v>
      </c>
      <c r="F12" s="6">
        <v>11790</v>
      </c>
      <c r="G12" s="6">
        <v>11342</v>
      </c>
      <c r="H12" s="6">
        <v>10557</v>
      </c>
      <c r="I12" s="6">
        <v>10112</v>
      </c>
      <c r="J12" s="6">
        <v>9150</v>
      </c>
      <c r="K12" s="6">
        <v>8280</v>
      </c>
    </row>
    <row r="13" spans="1:11" x14ac:dyDescent="0.35">
      <c r="A13" t="s">
        <v>12</v>
      </c>
      <c r="B13" s="6">
        <v>24610</v>
      </c>
      <c r="C13" s="6">
        <v>24596</v>
      </c>
      <c r="D13" s="6">
        <v>25865</v>
      </c>
      <c r="E13" s="6">
        <v>27481</v>
      </c>
      <c r="F13" s="6">
        <v>26498</v>
      </c>
      <c r="G13" s="6">
        <v>26041</v>
      </c>
      <c r="H13" s="6">
        <v>24495</v>
      </c>
      <c r="I13" s="6">
        <v>23335</v>
      </c>
      <c r="J13" s="6">
        <v>20993</v>
      </c>
      <c r="K13" s="6">
        <v>19126</v>
      </c>
    </row>
    <row r="14" spans="1:11" x14ac:dyDescent="0.35">
      <c r="A14" t="s">
        <v>13</v>
      </c>
      <c r="B14" s="6">
        <v>42720</v>
      </c>
      <c r="C14" s="6">
        <v>41611</v>
      </c>
      <c r="D14" s="6">
        <v>42742</v>
      </c>
      <c r="E14" s="6">
        <v>44971</v>
      </c>
      <c r="F14" s="6">
        <v>42596</v>
      </c>
      <c r="G14" s="6">
        <v>40508</v>
      </c>
      <c r="H14" s="6">
        <v>38151</v>
      </c>
      <c r="I14" s="6">
        <v>34736</v>
      </c>
      <c r="J14" s="6">
        <v>31597</v>
      </c>
      <c r="K14" s="6">
        <v>27641</v>
      </c>
    </row>
    <row r="15" spans="1:11" x14ac:dyDescent="0.35">
      <c r="A15" t="s">
        <v>14</v>
      </c>
      <c r="B15" s="6">
        <v>10756</v>
      </c>
      <c r="C15" s="6">
        <v>10579</v>
      </c>
      <c r="D15" s="6">
        <v>10610</v>
      </c>
      <c r="E15" s="6">
        <v>10915</v>
      </c>
      <c r="F15" s="6">
        <v>10721</v>
      </c>
      <c r="G15" s="6">
        <v>10220</v>
      </c>
      <c r="H15" s="6">
        <v>9488</v>
      </c>
      <c r="I15" s="6">
        <v>8717</v>
      </c>
      <c r="J15" s="6">
        <v>8157</v>
      </c>
      <c r="K15" s="6">
        <v>7238</v>
      </c>
    </row>
    <row r="16" spans="1:11" x14ac:dyDescent="0.35">
      <c r="A16" t="s">
        <v>15</v>
      </c>
      <c r="B16" s="6">
        <v>13958</v>
      </c>
      <c r="C16" s="6">
        <v>13121</v>
      </c>
      <c r="D16" s="6">
        <v>13443</v>
      </c>
      <c r="E16" s="6">
        <v>14533</v>
      </c>
      <c r="F16" s="6">
        <v>13687</v>
      </c>
      <c r="G16" s="6">
        <v>12911</v>
      </c>
      <c r="H16" s="6">
        <v>12108</v>
      </c>
      <c r="I16" s="6">
        <v>10539</v>
      </c>
      <c r="J16" s="6">
        <v>9913</v>
      </c>
      <c r="K16" s="6">
        <v>8487</v>
      </c>
    </row>
    <row r="17" spans="1:11" x14ac:dyDescent="0.35">
      <c r="A17" t="s">
        <v>16</v>
      </c>
      <c r="B17" s="6">
        <v>37000</v>
      </c>
      <c r="C17" s="6">
        <v>36760</v>
      </c>
      <c r="D17" s="6">
        <v>38237</v>
      </c>
      <c r="E17" s="6">
        <v>40450</v>
      </c>
      <c r="F17" s="6">
        <v>38778</v>
      </c>
      <c r="G17" s="6">
        <v>37459</v>
      </c>
      <c r="H17" s="6">
        <v>35885</v>
      </c>
      <c r="I17" s="6">
        <v>33512</v>
      </c>
      <c r="J17" s="6">
        <v>30478</v>
      </c>
      <c r="K17" s="6">
        <v>27532</v>
      </c>
    </row>
    <row r="18" spans="1:11" x14ac:dyDescent="0.35">
      <c r="A18" t="s">
        <v>17</v>
      </c>
      <c r="B18" s="6">
        <v>15530</v>
      </c>
      <c r="C18" s="6">
        <v>15088</v>
      </c>
      <c r="D18" s="6">
        <v>15688</v>
      </c>
      <c r="E18" s="6">
        <v>16276</v>
      </c>
      <c r="F18" s="6">
        <v>15389</v>
      </c>
      <c r="G18" s="6">
        <v>14614</v>
      </c>
      <c r="H18" s="6">
        <v>13730</v>
      </c>
      <c r="I18" s="6">
        <v>12850</v>
      </c>
      <c r="J18" s="6">
        <v>11654</v>
      </c>
      <c r="K18" s="6">
        <v>10447</v>
      </c>
    </row>
    <row r="19" spans="1:11" x14ac:dyDescent="0.35">
      <c r="A19" s="3" t="s">
        <v>18</v>
      </c>
      <c r="B19" s="7">
        <v>375160</v>
      </c>
      <c r="C19" s="7">
        <v>369308</v>
      </c>
      <c r="D19" s="7">
        <v>382257</v>
      </c>
      <c r="E19" s="7">
        <v>401982</v>
      </c>
      <c r="F19" s="7">
        <v>388178</v>
      </c>
      <c r="G19" s="7">
        <v>374954</v>
      </c>
      <c r="H19" s="7">
        <v>355309</v>
      </c>
      <c r="I19" s="7">
        <v>331511</v>
      </c>
      <c r="J19" s="7">
        <v>305132</v>
      </c>
      <c r="K19" s="7">
        <v>272451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31915-B481-4110-996D-B116E702E159}">
  <sheetPr>
    <tabColor rgb="FF92D050"/>
  </sheetPr>
  <dimension ref="A1:K19"/>
  <sheetViews>
    <sheetView workbookViewId="0">
      <selection activeCell="D14" sqref="D14"/>
    </sheetView>
  </sheetViews>
  <sheetFormatPr defaultRowHeight="14.5" x14ac:dyDescent="0.35"/>
  <cols>
    <col min="1" max="1" width="22.36328125" bestFit="1" customWidth="1"/>
  </cols>
  <sheetData>
    <row r="1" spans="1:11" x14ac:dyDescent="0.35">
      <c r="A1" t="s">
        <v>20</v>
      </c>
    </row>
    <row r="2" spans="1:11" x14ac:dyDescent="0.35">
      <c r="A2" s="2" t="s">
        <v>1</v>
      </c>
      <c r="B2" s="2">
        <v>2014</v>
      </c>
      <c r="C2" s="2">
        <v>2015</v>
      </c>
      <c r="D2" s="2">
        <v>2016</v>
      </c>
      <c r="E2" s="2">
        <v>2017</v>
      </c>
      <c r="F2" s="2">
        <v>2018</v>
      </c>
      <c r="G2" s="2">
        <v>2019</v>
      </c>
      <c r="H2" s="2">
        <v>2020</v>
      </c>
      <c r="I2" s="2">
        <v>2021</v>
      </c>
      <c r="J2" s="2">
        <v>2022</v>
      </c>
      <c r="K2" s="2">
        <v>2023</v>
      </c>
    </row>
    <row r="3" spans="1:11" x14ac:dyDescent="0.35">
      <c r="A3" s="8" t="s">
        <v>2</v>
      </c>
      <c r="B3">
        <v>79</v>
      </c>
      <c r="C3">
        <v>102</v>
      </c>
      <c r="D3">
        <v>112</v>
      </c>
      <c r="E3">
        <v>89</v>
      </c>
      <c r="F3">
        <v>80</v>
      </c>
      <c r="G3">
        <v>85</v>
      </c>
      <c r="H3">
        <v>100</v>
      </c>
      <c r="I3">
        <v>89</v>
      </c>
      <c r="J3">
        <v>95</v>
      </c>
      <c r="K3">
        <v>118</v>
      </c>
    </row>
    <row r="4" spans="1:11" x14ac:dyDescent="0.35">
      <c r="A4" s="8" t="s">
        <v>3</v>
      </c>
      <c r="B4">
        <v>58</v>
      </c>
      <c r="C4">
        <v>36</v>
      </c>
      <c r="D4">
        <v>28</v>
      </c>
      <c r="E4">
        <v>29</v>
      </c>
      <c r="F4">
        <v>43</v>
      </c>
      <c r="G4">
        <v>47</v>
      </c>
      <c r="H4">
        <v>44</v>
      </c>
      <c r="I4">
        <v>46</v>
      </c>
      <c r="J4">
        <v>43</v>
      </c>
      <c r="K4">
        <v>33</v>
      </c>
    </row>
    <row r="5" spans="1:11" x14ac:dyDescent="0.35">
      <c r="A5" s="8" t="s">
        <v>4</v>
      </c>
      <c r="B5">
        <v>26</v>
      </c>
      <c r="C5">
        <v>27</v>
      </c>
      <c r="D5">
        <v>16</v>
      </c>
      <c r="E5">
        <v>14</v>
      </c>
      <c r="F5">
        <v>13</v>
      </c>
      <c r="G5">
        <v>7</v>
      </c>
      <c r="H5">
        <v>19</v>
      </c>
      <c r="I5">
        <v>11</v>
      </c>
      <c r="J5">
        <v>11</v>
      </c>
      <c r="K5">
        <v>19</v>
      </c>
    </row>
    <row r="6" spans="1:11" x14ac:dyDescent="0.35">
      <c r="A6" s="8" t="s">
        <v>5</v>
      </c>
      <c r="B6">
        <v>38</v>
      </c>
      <c r="C6">
        <v>45</v>
      </c>
      <c r="D6">
        <v>25</v>
      </c>
      <c r="E6">
        <v>15</v>
      </c>
      <c r="F6">
        <v>19</v>
      </c>
      <c r="G6">
        <v>42</v>
      </c>
      <c r="H6">
        <v>24</v>
      </c>
      <c r="I6">
        <v>20</v>
      </c>
      <c r="J6">
        <v>38</v>
      </c>
      <c r="K6">
        <v>43</v>
      </c>
    </row>
    <row r="7" spans="1:11" x14ac:dyDescent="0.35">
      <c r="A7" s="8" t="s">
        <v>6</v>
      </c>
      <c r="B7">
        <v>51</v>
      </c>
      <c r="C7">
        <v>57</v>
      </c>
      <c r="D7">
        <v>78</v>
      </c>
      <c r="E7">
        <v>75</v>
      </c>
      <c r="F7">
        <v>31</v>
      </c>
      <c r="G7">
        <v>29</v>
      </c>
      <c r="H7">
        <v>25</v>
      </c>
      <c r="I7">
        <v>36</v>
      </c>
      <c r="J7">
        <v>21</v>
      </c>
      <c r="K7">
        <v>32</v>
      </c>
    </row>
    <row r="8" spans="1:11" x14ac:dyDescent="0.35">
      <c r="A8" s="8" t="s">
        <v>7</v>
      </c>
      <c r="B8">
        <v>57</v>
      </c>
      <c r="C8">
        <v>69</v>
      </c>
      <c r="D8">
        <v>49</v>
      </c>
      <c r="E8">
        <v>38</v>
      </c>
      <c r="F8">
        <v>31</v>
      </c>
      <c r="G8">
        <v>34</v>
      </c>
      <c r="H8">
        <v>31</v>
      </c>
      <c r="I8">
        <v>38</v>
      </c>
      <c r="J8">
        <v>35</v>
      </c>
      <c r="K8">
        <v>41</v>
      </c>
    </row>
    <row r="9" spans="1:11" x14ac:dyDescent="0.35">
      <c r="A9" s="8" t="s">
        <v>8</v>
      </c>
      <c r="B9">
        <v>98</v>
      </c>
      <c r="C9">
        <v>89</v>
      </c>
      <c r="D9">
        <v>56</v>
      </c>
      <c r="E9">
        <v>79</v>
      </c>
      <c r="F9">
        <v>45</v>
      </c>
      <c r="G9">
        <v>88</v>
      </c>
      <c r="H9">
        <v>55</v>
      </c>
      <c r="I9">
        <v>130</v>
      </c>
      <c r="J9">
        <v>15</v>
      </c>
      <c r="K9">
        <v>13</v>
      </c>
    </row>
    <row r="10" spans="1:11" x14ac:dyDescent="0.35">
      <c r="A10" s="8" t="s">
        <v>9</v>
      </c>
      <c r="B10">
        <v>23</v>
      </c>
      <c r="C10">
        <v>24</v>
      </c>
      <c r="D10">
        <v>12</v>
      </c>
      <c r="E10">
        <v>18</v>
      </c>
      <c r="F10">
        <v>23</v>
      </c>
      <c r="G10">
        <v>13</v>
      </c>
      <c r="H10">
        <v>10</v>
      </c>
      <c r="I10">
        <v>13</v>
      </c>
      <c r="J10">
        <v>17</v>
      </c>
      <c r="K10">
        <v>9</v>
      </c>
    </row>
    <row r="11" spans="1:11" x14ac:dyDescent="0.35">
      <c r="A11" s="8" t="s">
        <v>10</v>
      </c>
      <c r="B11">
        <v>8</v>
      </c>
      <c r="C11">
        <v>9</v>
      </c>
      <c r="D11">
        <v>4</v>
      </c>
      <c r="E11">
        <v>5</v>
      </c>
      <c r="F11">
        <v>7</v>
      </c>
      <c r="G11">
        <v>1</v>
      </c>
      <c r="H11">
        <v>3</v>
      </c>
      <c r="I11">
        <v>6</v>
      </c>
      <c r="J11">
        <v>1</v>
      </c>
      <c r="K11">
        <v>3</v>
      </c>
    </row>
    <row r="12" spans="1:11" x14ac:dyDescent="0.35">
      <c r="A12" s="8" t="s">
        <v>11</v>
      </c>
      <c r="B12">
        <v>24</v>
      </c>
      <c r="C12">
        <v>5</v>
      </c>
      <c r="D12">
        <v>12</v>
      </c>
      <c r="E12">
        <v>4</v>
      </c>
      <c r="F12">
        <v>6</v>
      </c>
      <c r="G12">
        <v>0</v>
      </c>
      <c r="H12">
        <v>3</v>
      </c>
      <c r="I12">
        <v>15</v>
      </c>
      <c r="J12">
        <v>16</v>
      </c>
      <c r="K12">
        <v>21</v>
      </c>
    </row>
    <row r="13" spans="1:11" x14ac:dyDescent="0.35">
      <c r="A13" s="8" t="s">
        <v>12</v>
      </c>
      <c r="B13">
        <v>50</v>
      </c>
      <c r="C13">
        <v>40</v>
      </c>
      <c r="D13">
        <v>34</v>
      </c>
      <c r="E13">
        <v>43</v>
      </c>
      <c r="F13">
        <v>31</v>
      </c>
      <c r="G13">
        <v>23</v>
      </c>
      <c r="H13">
        <v>33</v>
      </c>
      <c r="I13">
        <v>34</v>
      </c>
      <c r="J13">
        <v>39</v>
      </c>
      <c r="K13">
        <v>30</v>
      </c>
    </row>
    <row r="14" spans="1:11" x14ac:dyDescent="0.35">
      <c r="A14" s="8" t="s">
        <v>13</v>
      </c>
      <c r="B14">
        <v>100</v>
      </c>
      <c r="C14">
        <v>102</v>
      </c>
      <c r="D14">
        <v>74</v>
      </c>
      <c r="E14">
        <v>48</v>
      </c>
      <c r="F14">
        <v>56</v>
      </c>
      <c r="G14">
        <v>50</v>
      </c>
      <c r="H14">
        <v>80</v>
      </c>
      <c r="I14">
        <v>65</v>
      </c>
      <c r="J14">
        <v>75</v>
      </c>
      <c r="K14">
        <v>76</v>
      </c>
    </row>
    <row r="15" spans="1:11" x14ac:dyDescent="0.35">
      <c r="A15" s="8" t="s">
        <v>14</v>
      </c>
      <c r="B15">
        <v>20</v>
      </c>
      <c r="C15">
        <v>6</v>
      </c>
      <c r="D15">
        <v>8</v>
      </c>
      <c r="E15">
        <v>10</v>
      </c>
      <c r="F15">
        <v>6</v>
      </c>
      <c r="G15">
        <v>9</v>
      </c>
      <c r="H15">
        <v>10</v>
      </c>
      <c r="I15">
        <v>8</v>
      </c>
      <c r="J15">
        <v>7</v>
      </c>
      <c r="K15">
        <v>8</v>
      </c>
    </row>
    <row r="16" spans="1:11" x14ac:dyDescent="0.35">
      <c r="A16" s="8" t="s">
        <v>15</v>
      </c>
      <c r="B16">
        <v>38</v>
      </c>
      <c r="C16">
        <v>34</v>
      </c>
      <c r="D16">
        <v>19</v>
      </c>
      <c r="E16">
        <v>19</v>
      </c>
      <c r="F16">
        <v>15</v>
      </c>
      <c r="G16">
        <v>16</v>
      </c>
      <c r="H16">
        <v>6</v>
      </c>
      <c r="I16">
        <v>9</v>
      </c>
      <c r="J16">
        <v>28</v>
      </c>
      <c r="K16">
        <v>25</v>
      </c>
    </row>
    <row r="17" spans="1:11" x14ac:dyDescent="0.35">
      <c r="A17" s="8" t="s">
        <v>16</v>
      </c>
      <c r="B17">
        <v>40</v>
      </c>
      <c r="C17">
        <v>47</v>
      </c>
      <c r="D17">
        <v>40</v>
      </c>
      <c r="E17">
        <v>35</v>
      </c>
      <c r="F17">
        <v>21</v>
      </c>
      <c r="G17">
        <v>36</v>
      </c>
      <c r="H17">
        <v>44</v>
      </c>
      <c r="I17">
        <v>41</v>
      </c>
      <c r="J17">
        <v>69</v>
      </c>
      <c r="K17">
        <v>76</v>
      </c>
    </row>
    <row r="18" spans="1:11" x14ac:dyDescent="0.35">
      <c r="A18" s="8" t="s">
        <v>17</v>
      </c>
      <c r="B18">
        <v>62</v>
      </c>
      <c r="C18">
        <v>70</v>
      </c>
      <c r="D18">
        <v>142</v>
      </c>
      <c r="E18">
        <v>30</v>
      </c>
      <c r="F18">
        <v>45</v>
      </c>
      <c r="G18">
        <v>47</v>
      </c>
      <c r="H18">
        <v>19</v>
      </c>
      <c r="I18">
        <v>82</v>
      </c>
      <c r="J18">
        <v>61</v>
      </c>
      <c r="K18">
        <v>80</v>
      </c>
    </row>
    <row r="19" spans="1:11" x14ac:dyDescent="0.35">
      <c r="A19" s="9" t="s">
        <v>19</v>
      </c>
      <c r="B19" s="3">
        <f>SUM(B3:B18)</f>
        <v>772</v>
      </c>
      <c r="C19" s="3">
        <f t="shared" ref="C19:K19" si="0">SUM(C3:C18)</f>
        <v>762</v>
      </c>
      <c r="D19" s="3">
        <f t="shared" si="0"/>
        <v>709</v>
      </c>
      <c r="E19" s="3">
        <f t="shared" si="0"/>
        <v>551</v>
      </c>
      <c r="F19" s="3">
        <f t="shared" si="0"/>
        <v>472</v>
      </c>
      <c r="G19" s="3">
        <f t="shared" si="0"/>
        <v>527</v>
      </c>
      <c r="H19" s="3">
        <f t="shared" si="0"/>
        <v>506</v>
      </c>
      <c r="I19" s="3">
        <f t="shared" si="0"/>
        <v>643</v>
      </c>
      <c r="J19" s="3">
        <f t="shared" si="0"/>
        <v>571</v>
      </c>
      <c r="K19" s="3">
        <f t="shared" si="0"/>
        <v>627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M25"/>
  <sheetViews>
    <sheetView topLeftCell="A16" zoomScale="115" zoomScaleNormal="115" workbookViewId="0">
      <selection activeCell="M18" sqref="M18"/>
    </sheetView>
  </sheetViews>
  <sheetFormatPr defaultRowHeight="14.5" x14ac:dyDescent="0.35"/>
  <cols>
    <col min="1" max="1" width="19.26953125" bestFit="1" customWidth="1"/>
    <col min="2" max="11" width="9.81640625" bestFit="1" customWidth="1"/>
    <col min="12" max="12" width="9" bestFit="1" customWidth="1"/>
  </cols>
  <sheetData>
    <row r="1" spans="1:13" x14ac:dyDescent="0.35">
      <c r="A1" t="s">
        <v>0</v>
      </c>
    </row>
    <row r="2" spans="1:13" x14ac:dyDescent="0.35">
      <c r="A2" s="2" t="s">
        <v>1</v>
      </c>
      <c r="B2" s="2">
        <v>2014</v>
      </c>
      <c r="C2" s="2">
        <v>2015</v>
      </c>
      <c r="D2" s="2">
        <v>2016</v>
      </c>
      <c r="E2" s="2">
        <v>2017</v>
      </c>
      <c r="F2" s="2">
        <v>2018</v>
      </c>
      <c r="G2" s="2">
        <v>2019</v>
      </c>
      <c r="H2" s="2">
        <v>2020</v>
      </c>
      <c r="I2" s="2">
        <v>2021</v>
      </c>
      <c r="J2" s="2">
        <v>2022</v>
      </c>
      <c r="K2" s="2">
        <v>2023</v>
      </c>
    </row>
    <row r="3" spans="1:13" x14ac:dyDescent="0.35">
      <c r="A3" t="s">
        <v>2</v>
      </c>
      <c r="B3" s="6">
        <v>27174</v>
      </c>
      <c r="C3" s="6">
        <v>26258</v>
      </c>
      <c r="D3" s="6">
        <v>27452</v>
      </c>
      <c r="E3" s="6">
        <v>28401</v>
      </c>
      <c r="F3" s="6">
        <v>27790</v>
      </c>
      <c r="G3" s="6">
        <v>26922</v>
      </c>
      <c r="H3" s="6">
        <v>25713</v>
      </c>
      <c r="I3" s="6">
        <v>24431</v>
      </c>
      <c r="J3" s="6">
        <v>22727</v>
      </c>
      <c r="K3" s="6">
        <v>19524</v>
      </c>
      <c r="L3" s="6">
        <f>SUM(B3:K3)</f>
        <v>256392</v>
      </c>
      <c r="M3" s="17">
        <f>L3/$L$19</f>
        <v>7.2096330902115216E-2</v>
      </c>
    </row>
    <row r="4" spans="1:13" x14ac:dyDescent="0.35">
      <c r="A4" t="s">
        <v>3</v>
      </c>
      <c r="B4" s="6">
        <v>20031</v>
      </c>
      <c r="C4" s="6">
        <v>19190</v>
      </c>
      <c r="D4" s="6">
        <v>19840</v>
      </c>
      <c r="E4" s="6">
        <v>20900</v>
      </c>
      <c r="F4" s="6">
        <v>19866</v>
      </c>
      <c r="G4" s="6">
        <v>19342</v>
      </c>
      <c r="H4" s="6">
        <v>18013</v>
      </c>
      <c r="I4" s="6">
        <v>16709</v>
      </c>
      <c r="J4" s="6">
        <v>15061</v>
      </c>
      <c r="K4" s="6">
        <v>13522</v>
      </c>
      <c r="L4" s="6">
        <f t="shared" ref="L4:L17" si="0">SUM(B4:K4)</f>
        <v>182474</v>
      </c>
      <c r="M4" s="17">
        <f t="shared" ref="M4:M18" si="1">L4/$L$19</f>
        <v>5.1310906288154746E-2</v>
      </c>
    </row>
    <row r="5" spans="1:13" x14ac:dyDescent="0.35">
      <c r="A5" t="s">
        <v>4</v>
      </c>
      <c r="B5" s="6">
        <v>19828</v>
      </c>
      <c r="C5" s="6">
        <v>19715</v>
      </c>
      <c r="D5" s="6">
        <v>19666</v>
      </c>
      <c r="E5" s="6">
        <v>20898</v>
      </c>
      <c r="F5" s="6">
        <v>20101</v>
      </c>
      <c r="G5" s="6">
        <v>19286</v>
      </c>
      <c r="H5" s="6">
        <v>18034</v>
      </c>
      <c r="I5" s="6">
        <v>16641</v>
      </c>
      <c r="J5" s="6">
        <v>15218</v>
      </c>
      <c r="K5" s="6">
        <v>13492</v>
      </c>
      <c r="L5" s="6">
        <f t="shared" si="0"/>
        <v>182879</v>
      </c>
      <c r="M5" s="17">
        <f t="shared" si="1"/>
        <v>5.1424790551374173E-2</v>
      </c>
    </row>
    <row r="6" spans="1:13" x14ac:dyDescent="0.35">
      <c r="A6" t="s">
        <v>5</v>
      </c>
      <c r="B6" s="6">
        <v>9716</v>
      </c>
      <c r="C6" s="6">
        <v>9420</v>
      </c>
      <c r="D6" s="6">
        <v>9734</v>
      </c>
      <c r="E6" s="6">
        <v>10300</v>
      </c>
      <c r="F6" s="6">
        <v>9467</v>
      </c>
      <c r="G6" s="6">
        <v>9036</v>
      </c>
      <c r="H6" s="6">
        <v>8634</v>
      </c>
      <c r="I6" s="6">
        <v>7925</v>
      </c>
      <c r="J6" s="6">
        <v>7090</v>
      </c>
      <c r="K6" s="6">
        <v>6499</v>
      </c>
      <c r="L6" s="6">
        <f t="shared" si="0"/>
        <v>87821</v>
      </c>
      <c r="M6" s="17">
        <f t="shared" si="1"/>
        <v>2.4694888593071E-2</v>
      </c>
    </row>
    <row r="7" spans="1:13" x14ac:dyDescent="0.35">
      <c r="A7" t="s">
        <v>6</v>
      </c>
      <c r="B7" s="6">
        <v>22704</v>
      </c>
      <c r="C7" s="6">
        <v>22113</v>
      </c>
      <c r="D7" s="6">
        <v>22794</v>
      </c>
      <c r="E7" s="6">
        <v>23782</v>
      </c>
      <c r="F7" s="6">
        <v>23017</v>
      </c>
      <c r="G7" s="6">
        <v>21644</v>
      </c>
      <c r="H7" s="6">
        <v>20891</v>
      </c>
      <c r="I7" s="6">
        <v>19567</v>
      </c>
      <c r="J7" s="6">
        <v>18163</v>
      </c>
      <c r="K7" s="6">
        <v>16383</v>
      </c>
      <c r="L7" s="6">
        <f t="shared" si="0"/>
        <v>211058</v>
      </c>
      <c r="M7" s="17">
        <f t="shared" si="1"/>
        <v>5.9348604510041779E-2</v>
      </c>
    </row>
    <row r="8" spans="1:13" x14ac:dyDescent="0.35">
      <c r="A8" t="s">
        <v>7</v>
      </c>
      <c r="B8" s="6">
        <v>34419</v>
      </c>
      <c r="C8" s="6">
        <v>34721</v>
      </c>
      <c r="D8" s="6">
        <v>36331</v>
      </c>
      <c r="E8" s="6">
        <v>38161</v>
      </c>
      <c r="F8" s="6">
        <v>37864</v>
      </c>
      <c r="G8" s="6">
        <v>36946</v>
      </c>
      <c r="H8" s="6">
        <v>35360</v>
      </c>
      <c r="I8" s="6">
        <v>33285</v>
      </c>
      <c r="J8" s="6">
        <v>31082</v>
      </c>
      <c r="K8" s="6">
        <v>28323</v>
      </c>
      <c r="L8" s="6">
        <f t="shared" si="0"/>
        <v>346492</v>
      </c>
      <c r="M8" s="17">
        <f t="shared" si="1"/>
        <v>9.7432064522043213E-2</v>
      </c>
    </row>
    <row r="9" spans="1:13" x14ac:dyDescent="0.35">
      <c r="A9" t="s">
        <v>8</v>
      </c>
      <c r="B9" s="6">
        <v>57139</v>
      </c>
      <c r="C9" s="6">
        <v>57456</v>
      </c>
      <c r="D9" s="6">
        <v>59586</v>
      </c>
      <c r="E9" s="6">
        <v>61850</v>
      </c>
      <c r="F9" s="6">
        <v>60485</v>
      </c>
      <c r="G9" s="6">
        <v>59577</v>
      </c>
      <c r="H9" s="6">
        <v>56719</v>
      </c>
      <c r="I9" s="6">
        <v>53938</v>
      </c>
      <c r="J9" s="6">
        <v>50249</v>
      </c>
      <c r="K9" s="6">
        <v>44903</v>
      </c>
      <c r="L9" s="6">
        <f t="shared" si="0"/>
        <v>561902</v>
      </c>
      <c r="M9" s="17">
        <f t="shared" si="1"/>
        <v>0.15800443276919848</v>
      </c>
    </row>
    <row r="10" spans="1:13" x14ac:dyDescent="0.35">
      <c r="A10" t="s">
        <v>9</v>
      </c>
      <c r="B10" s="6">
        <v>8593</v>
      </c>
      <c r="C10" s="6">
        <v>8289</v>
      </c>
      <c r="D10" s="6">
        <v>8634</v>
      </c>
      <c r="E10" s="6">
        <v>9083</v>
      </c>
      <c r="F10" s="6">
        <v>8596</v>
      </c>
      <c r="G10" s="6">
        <v>8493</v>
      </c>
      <c r="H10" s="6">
        <v>7951</v>
      </c>
      <c r="I10" s="6">
        <v>7285</v>
      </c>
      <c r="J10" s="6">
        <v>6788</v>
      </c>
      <c r="K10" s="6">
        <v>6177</v>
      </c>
      <c r="L10" s="6">
        <f t="shared" si="0"/>
        <v>79889</v>
      </c>
      <c r="M10" s="17">
        <f t="shared" si="1"/>
        <v>2.2464444208240047E-2</v>
      </c>
    </row>
    <row r="11" spans="1:13" x14ac:dyDescent="0.35">
      <c r="A11" t="s">
        <v>10</v>
      </c>
      <c r="B11" s="6">
        <v>19953</v>
      </c>
      <c r="C11" s="6">
        <v>19566</v>
      </c>
      <c r="D11" s="6">
        <v>20262</v>
      </c>
      <c r="E11" s="6">
        <v>21927</v>
      </c>
      <c r="F11" s="6">
        <v>21533</v>
      </c>
      <c r="G11" s="6">
        <v>20613</v>
      </c>
      <c r="H11" s="6">
        <v>19580</v>
      </c>
      <c r="I11" s="6">
        <v>17929</v>
      </c>
      <c r="J11" s="6">
        <v>16812</v>
      </c>
      <c r="K11" s="6">
        <v>14877</v>
      </c>
      <c r="L11" s="6">
        <f t="shared" si="0"/>
        <v>193052</v>
      </c>
      <c r="M11" s="17">
        <f t="shared" si="1"/>
        <v>5.4285394526019319E-2</v>
      </c>
    </row>
    <row r="12" spans="1:13" x14ac:dyDescent="0.35">
      <c r="A12" t="s">
        <v>11</v>
      </c>
      <c r="B12" s="6">
        <v>11029</v>
      </c>
      <c r="C12" s="6">
        <v>10825</v>
      </c>
      <c r="D12" s="6">
        <v>11373</v>
      </c>
      <c r="E12" s="6">
        <v>12054</v>
      </c>
      <c r="F12" s="6">
        <v>11790</v>
      </c>
      <c r="G12" s="6">
        <v>11342</v>
      </c>
      <c r="H12" s="6">
        <v>10557</v>
      </c>
      <c r="I12" s="6">
        <v>10112</v>
      </c>
      <c r="J12" s="6">
        <v>9150</v>
      </c>
      <c r="K12" s="6">
        <v>8280</v>
      </c>
      <c r="L12" s="6">
        <f t="shared" si="0"/>
        <v>106512</v>
      </c>
      <c r="M12" s="17">
        <f t="shared" si="1"/>
        <v>2.995071763957571E-2</v>
      </c>
    </row>
    <row r="13" spans="1:13" x14ac:dyDescent="0.35">
      <c r="A13" t="s">
        <v>12</v>
      </c>
      <c r="B13" s="6">
        <v>24610</v>
      </c>
      <c r="C13" s="6">
        <v>24596</v>
      </c>
      <c r="D13" s="6">
        <v>25865</v>
      </c>
      <c r="E13" s="6">
        <v>27481</v>
      </c>
      <c r="F13" s="6">
        <v>26498</v>
      </c>
      <c r="G13" s="6">
        <v>26041</v>
      </c>
      <c r="H13" s="6">
        <v>24495</v>
      </c>
      <c r="I13" s="6">
        <v>23335</v>
      </c>
      <c r="J13" s="6">
        <v>20993</v>
      </c>
      <c r="K13" s="6">
        <v>19126</v>
      </c>
      <c r="L13" s="6">
        <f t="shared" si="0"/>
        <v>243040</v>
      </c>
      <c r="M13" s="17">
        <f t="shared" si="1"/>
        <v>6.834180576012544E-2</v>
      </c>
    </row>
    <row r="14" spans="1:13" x14ac:dyDescent="0.35">
      <c r="A14" t="s">
        <v>13</v>
      </c>
      <c r="B14" s="6">
        <v>42720</v>
      </c>
      <c r="C14" s="6">
        <v>41611</v>
      </c>
      <c r="D14" s="6">
        <v>42742</v>
      </c>
      <c r="E14" s="6">
        <v>44971</v>
      </c>
      <c r="F14" s="6">
        <v>42596</v>
      </c>
      <c r="G14" s="6">
        <v>40508</v>
      </c>
      <c r="H14" s="6">
        <v>38151</v>
      </c>
      <c r="I14" s="6">
        <v>34736</v>
      </c>
      <c r="J14" s="6">
        <v>31597</v>
      </c>
      <c r="K14" s="6">
        <v>27641</v>
      </c>
      <c r="L14" s="6">
        <f t="shared" si="0"/>
        <v>387273</v>
      </c>
      <c r="M14" s="17">
        <f t="shared" si="1"/>
        <v>0.10889950683896091</v>
      </c>
    </row>
    <row r="15" spans="1:13" x14ac:dyDescent="0.35">
      <c r="A15" t="s">
        <v>14</v>
      </c>
      <c r="B15" s="6">
        <v>10756</v>
      </c>
      <c r="C15" s="6">
        <v>10579</v>
      </c>
      <c r="D15" s="6">
        <v>10610</v>
      </c>
      <c r="E15" s="6">
        <v>10915</v>
      </c>
      <c r="F15" s="6">
        <v>10721</v>
      </c>
      <c r="G15" s="6">
        <v>10220</v>
      </c>
      <c r="H15" s="6">
        <v>9488</v>
      </c>
      <c r="I15" s="6">
        <v>8717</v>
      </c>
      <c r="J15" s="6">
        <v>8157</v>
      </c>
      <c r="K15" s="6">
        <v>7238</v>
      </c>
      <c r="L15" s="6">
        <f t="shared" si="0"/>
        <v>97401</v>
      </c>
      <c r="M15" s="17">
        <f t="shared" si="1"/>
        <v>2.7388743510705964E-2</v>
      </c>
    </row>
    <row r="16" spans="1:13" x14ac:dyDescent="0.35">
      <c r="A16" t="s">
        <v>15</v>
      </c>
      <c r="B16" s="6">
        <v>13958</v>
      </c>
      <c r="C16" s="6">
        <v>13121</v>
      </c>
      <c r="D16" s="6">
        <v>13443</v>
      </c>
      <c r="E16" s="6">
        <v>14533</v>
      </c>
      <c r="F16" s="6">
        <v>13687</v>
      </c>
      <c r="G16" s="6">
        <v>12911</v>
      </c>
      <c r="H16" s="6">
        <v>12108</v>
      </c>
      <c r="I16" s="6">
        <v>10539</v>
      </c>
      <c r="J16" s="6">
        <v>9913</v>
      </c>
      <c r="K16" s="6">
        <v>8487</v>
      </c>
      <c r="L16" s="6">
        <f t="shared" si="0"/>
        <v>122700</v>
      </c>
      <c r="M16" s="17">
        <f t="shared" si="1"/>
        <v>3.4502713819813159E-2</v>
      </c>
    </row>
    <row r="17" spans="1:13" x14ac:dyDescent="0.35">
      <c r="A17" t="s">
        <v>16</v>
      </c>
      <c r="B17" s="6">
        <v>37000</v>
      </c>
      <c r="C17" s="6">
        <v>36760</v>
      </c>
      <c r="D17" s="6">
        <v>38237</v>
      </c>
      <c r="E17" s="6">
        <v>40450</v>
      </c>
      <c r="F17" s="6">
        <v>38778</v>
      </c>
      <c r="G17" s="6">
        <v>37459</v>
      </c>
      <c r="H17" s="6">
        <v>35885</v>
      </c>
      <c r="I17" s="6">
        <v>33512</v>
      </c>
      <c r="J17" s="6">
        <v>30478</v>
      </c>
      <c r="K17" s="6">
        <v>27532</v>
      </c>
      <c r="L17" s="6">
        <f t="shared" si="0"/>
        <v>356091</v>
      </c>
      <c r="M17" s="17">
        <f t="shared" si="1"/>
        <v>0.10013126215819958</v>
      </c>
    </row>
    <row r="18" spans="1:13" x14ac:dyDescent="0.35">
      <c r="A18" t="s">
        <v>17</v>
      </c>
      <c r="B18" s="6">
        <v>15530</v>
      </c>
      <c r="C18" s="6">
        <v>15088</v>
      </c>
      <c r="D18" s="6">
        <v>15688</v>
      </c>
      <c r="E18" s="6">
        <v>16276</v>
      </c>
      <c r="F18" s="6">
        <v>15389</v>
      </c>
      <c r="G18" s="6">
        <v>14614</v>
      </c>
      <c r="H18" s="6">
        <v>13730</v>
      </c>
      <c r="I18" s="6">
        <v>12850</v>
      </c>
      <c r="J18" s="6">
        <v>11654</v>
      </c>
      <c r="K18" s="6">
        <v>10447</v>
      </c>
      <c r="L18" s="6">
        <f>SUM(B18:K18)</f>
        <v>141266</v>
      </c>
      <c r="M18" s="17">
        <f t="shared" si="1"/>
        <v>3.9723393402361258E-2</v>
      </c>
    </row>
    <row r="19" spans="1:13" x14ac:dyDescent="0.35">
      <c r="A19" s="3" t="s">
        <v>18</v>
      </c>
      <c r="B19" s="7">
        <f t="shared" ref="B19:K19" si="2">SUM(B3:B18)</f>
        <v>375160</v>
      </c>
      <c r="C19" s="7">
        <f t="shared" si="2"/>
        <v>369308</v>
      </c>
      <c r="D19" s="7">
        <f t="shared" si="2"/>
        <v>382257</v>
      </c>
      <c r="E19" s="7">
        <f t="shared" si="2"/>
        <v>401982</v>
      </c>
      <c r="F19" s="7">
        <f t="shared" si="2"/>
        <v>388178</v>
      </c>
      <c r="G19" s="7">
        <f t="shared" si="2"/>
        <v>374954</v>
      </c>
      <c r="H19" s="7">
        <f t="shared" si="2"/>
        <v>355309</v>
      </c>
      <c r="I19" s="7">
        <f t="shared" si="2"/>
        <v>331511</v>
      </c>
      <c r="J19" s="7">
        <f t="shared" si="2"/>
        <v>305132</v>
      </c>
      <c r="K19" s="7">
        <f t="shared" si="2"/>
        <v>272451</v>
      </c>
      <c r="L19" s="6">
        <f>SUM(B19:K19)</f>
        <v>3556242</v>
      </c>
    </row>
    <row r="20" spans="1:13" x14ac:dyDescent="0.35">
      <c r="A20" t="s">
        <v>22</v>
      </c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1:13" x14ac:dyDescent="0.35">
      <c r="A21" t="s">
        <v>23</v>
      </c>
      <c r="B21" s="6">
        <f>B19/365</f>
        <v>1027.8356164383561</v>
      </c>
      <c r="C21" s="6">
        <f t="shared" ref="C21:K21" si="3">C19/365</f>
        <v>1011.8027397260274</v>
      </c>
      <c r="D21" s="6">
        <f t="shared" si="3"/>
        <v>1047.2794520547945</v>
      </c>
      <c r="E21" s="6">
        <f t="shared" si="3"/>
        <v>1101.3205479452056</v>
      </c>
      <c r="F21" s="6">
        <f t="shared" si="3"/>
        <v>1063.5013698630137</v>
      </c>
      <c r="G21" s="6">
        <f t="shared" si="3"/>
        <v>1027.2712328767122</v>
      </c>
      <c r="H21" s="6">
        <f t="shared" si="3"/>
        <v>973.44931506849321</v>
      </c>
      <c r="I21" s="6">
        <f t="shared" si="3"/>
        <v>908.24931506849316</v>
      </c>
      <c r="J21" s="6">
        <f t="shared" si="3"/>
        <v>835.9780821917808</v>
      </c>
      <c r="K21" s="6">
        <f t="shared" si="3"/>
        <v>746.44109589041091</v>
      </c>
    </row>
    <row r="22" spans="1:13" x14ac:dyDescent="0.35">
      <c r="A22" t="s">
        <v>24</v>
      </c>
      <c r="B22" s="6">
        <f>B21/24</f>
        <v>42.826484018264836</v>
      </c>
      <c r="C22" s="6">
        <f t="shared" ref="C22:K22" si="4">C21/24</f>
        <v>42.158447488584478</v>
      </c>
      <c r="D22" s="6">
        <f t="shared" si="4"/>
        <v>43.636643835616439</v>
      </c>
      <c r="E22" s="6">
        <f t="shared" si="4"/>
        <v>45.888356164383566</v>
      </c>
      <c r="F22" s="6">
        <f t="shared" si="4"/>
        <v>44.31255707762557</v>
      </c>
      <c r="G22" s="6">
        <f t="shared" si="4"/>
        <v>42.802968036529677</v>
      </c>
      <c r="H22" s="6">
        <f t="shared" si="4"/>
        <v>40.560388127853884</v>
      </c>
      <c r="I22" s="6">
        <f t="shared" si="4"/>
        <v>37.843721461187215</v>
      </c>
      <c r="J22" s="6">
        <f t="shared" si="4"/>
        <v>34.832420091324202</v>
      </c>
      <c r="K22" s="6">
        <f t="shared" si="4"/>
        <v>31.101712328767121</v>
      </c>
    </row>
    <row r="23" spans="1:13" x14ac:dyDescent="0.35">
      <c r="A23" t="s">
        <v>25</v>
      </c>
      <c r="B23" s="5">
        <f>B22/60</f>
        <v>0.71377473363774724</v>
      </c>
      <c r="C23" s="5">
        <f t="shared" ref="C23:K23" si="5">C22/60</f>
        <v>0.70264079147640801</v>
      </c>
      <c r="D23" s="5">
        <f t="shared" si="5"/>
        <v>0.72727739726027396</v>
      </c>
      <c r="E23" s="5">
        <f t="shared" si="5"/>
        <v>0.76480593607305947</v>
      </c>
      <c r="F23" s="5">
        <f t="shared" si="5"/>
        <v>0.7385426179604262</v>
      </c>
      <c r="G23" s="5">
        <f t="shared" si="5"/>
        <v>0.71338280060882797</v>
      </c>
      <c r="H23" s="5">
        <f t="shared" si="5"/>
        <v>0.67600646879756476</v>
      </c>
      <c r="I23" s="5">
        <f t="shared" si="5"/>
        <v>0.6307286910197869</v>
      </c>
      <c r="J23" s="5">
        <f t="shared" si="5"/>
        <v>0.58054033485540335</v>
      </c>
      <c r="K23" s="5">
        <f t="shared" si="5"/>
        <v>0.51836187214611873</v>
      </c>
    </row>
    <row r="24" spans="1:13" x14ac:dyDescent="0.35">
      <c r="A24" t="s">
        <v>26</v>
      </c>
    </row>
    <row r="25" spans="1:13" x14ac:dyDescent="0.35">
      <c r="A25" t="s">
        <v>27</v>
      </c>
      <c r="B25" s="5">
        <f>1/B23</f>
        <v>1.4010022390446744</v>
      </c>
      <c r="C25" s="5">
        <f t="shared" ref="C25:K25" si="6">1/C23</f>
        <v>1.4232023135160894</v>
      </c>
      <c r="D25" s="5">
        <f t="shared" si="6"/>
        <v>1.3749911708614886</v>
      </c>
      <c r="E25" s="5">
        <f t="shared" si="6"/>
        <v>1.3075212322939831</v>
      </c>
      <c r="F25" s="5">
        <f t="shared" si="6"/>
        <v>1.3540180020506056</v>
      </c>
      <c r="G25" s="5">
        <f t="shared" si="6"/>
        <v>1.4017719506926183</v>
      </c>
      <c r="H25" s="5">
        <f t="shared" si="6"/>
        <v>1.4792757853023704</v>
      </c>
      <c r="I25" s="5">
        <f t="shared" si="6"/>
        <v>1.5854677522012846</v>
      </c>
      <c r="J25" s="5">
        <f t="shared" si="6"/>
        <v>1.7225331987467718</v>
      </c>
      <c r="K25" s="5">
        <f t="shared" si="6"/>
        <v>1.9291542332382703</v>
      </c>
      <c r="L25" s="14">
        <f>AVERAGE(B25:K25)</f>
        <v>1.4978937877948157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1579F-8382-4E48-BB0D-40B7D85DC777}">
  <sheetPr>
    <tabColor rgb="FF92D050"/>
  </sheetPr>
  <dimension ref="A1:M22"/>
  <sheetViews>
    <sheetView topLeftCell="A13" workbookViewId="0">
      <selection activeCell="M18" sqref="M18"/>
    </sheetView>
  </sheetViews>
  <sheetFormatPr defaultRowHeight="14.5" x14ac:dyDescent="0.35"/>
  <cols>
    <col min="1" max="1" width="22.36328125" bestFit="1" customWidth="1"/>
  </cols>
  <sheetData>
    <row r="1" spans="1:13" x14ac:dyDescent="0.35">
      <c r="A1" t="s">
        <v>20</v>
      </c>
    </row>
    <row r="2" spans="1:13" x14ac:dyDescent="0.35">
      <c r="A2" s="2" t="s">
        <v>1</v>
      </c>
      <c r="B2" s="2">
        <v>2014</v>
      </c>
      <c r="C2" s="2">
        <v>2015</v>
      </c>
      <c r="D2" s="2">
        <v>2016</v>
      </c>
      <c r="E2" s="2">
        <v>2017</v>
      </c>
      <c r="F2" s="2">
        <v>2018</v>
      </c>
      <c r="G2" s="2">
        <v>2019</v>
      </c>
      <c r="H2" s="2">
        <v>2020</v>
      </c>
      <c r="I2" s="2">
        <v>2021</v>
      </c>
      <c r="J2" s="2">
        <v>2022</v>
      </c>
      <c r="K2" s="2">
        <v>2023</v>
      </c>
      <c r="L2" t="s">
        <v>36</v>
      </c>
      <c r="M2" t="s">
        <v>37</v>
      </c>
    </row>
    <row r="3" spans="1:13" x14ac:dyDescent="0.35">
      <c r="A3" s="8" t="s">
        <v>2</v>
      </c>
      <c r="B3">
        <v>79</v>
      </c>
      <c r="C3">
        <v>102</v>
      </c>
      <c r="D3">
        <v>112</v>
      </c>
      <c r="E3">
        <v>89</v>
      </c>
      <c r="F3">
        <v>80</v>
      </c>
      <c r="G3">
        <v>85</v>
      </c>
      <c r="H3">
        <v>100</v>
      </c>
      <c r="I3">
        <v>89</v>
      </c>
      <c r="J3">
        <v>95</v>
      </c>
      <c r="K3">
        <v>118</v>
      </c>
      <c r="L3">
        <f>SUM(B3:K3)</f>
        <v>949</v>
      </c>
      <c r="M3" s="18">
        <f>L3/$L$19</f>
        <v>0.15456026058631922</v>
      </c>
    </row>
    <row r="4" spans="1:13" x14ac:dyDescent="0.35">
      <c r="A4" s="8" t="s">
        <v>3</v>
      </c>
      <c r="B4">
        <v>58</v>
      </c>
      <c r="C4">
        <v>36</v>
      </c>
      <c r="D4">
        <v>28</v>
      </c>
      <c r="E4">
        <v>29</v>
      </c>
      <c r="F4">
        <v>43</v>
      </c>
      <c r="G4">
        <v>47</v>
      </c>
      <c r="H4">
        <v>44</v>
      </c>
      <c r="I4">
        <v>46</v>
      </c>
      <c r="J4">
        <v>43</v>
      </c>
      <c r="K4">
        <v>33</v>
      </c>
      <c r="L4">
        <f t="shared" ref="L4:L19" si="0">SUM(B4:K4)</f>
        <v>407</v>
      </c>
      <c r="M4" s="17">
        <f t="shared" ref="M4:M18" si="1">L4/$L$19</f>
        <v>6.6286644951140061E-2</v>
      </c>
    </row>
    <row r="5" spans="1:13" x14ac:dyDescent="0.35">
      <c r="A5" s="8" t="s">
        <v>4</v>
      </c>
      <c r="B5">
        <v>26</v>
      </c>
      <c r="C5">
        <v>27</v>
      </c>
      <c r="D5">
        <v>16</v>
      </c>
      <c r="E5">
        <v>14</v>
      </c>
      <c r="F5">
        <v>13</v>
      </c>
      <c r="G5">
        <v>7</v>
      </c>
      <c r="H5">
        <v>19</v>
      </c>
      <c r="I5">
        <v>11</v>
      </c>
      <c r="J5">
        <v>11</v>
      </c>
      <c r="K5">
        <v>19</v>
      </c>
      <c r="L5">
        <f t="shared" si="0"/>
        <v>163</v>
      </c>
      <c r="M5" s="17">
        <f t="shared" si="1"/>
        <v>2.6547231270358306E-2</v>
      </c>
    </row>
    <row r="6" spans="1:13" x14ac:dyDescent="0.35">
      <c r="A6" s="8" t="s">
        <v>5</v>
      </c>
      <c r="B6">
        <v>38</v>
      </c>
      <c r="C6">
        <v>45</v>
      </c>
      <c r="D6">
        <v>25</v>
      </c>
      <c r="E6">
        <v>15</v>
      </c>
      <c r="F6">
        <v>19</v>
      </c>
      <c r="G6">
        <v>42</v>
      </c>
      <c r="H6">
        <v>24</v>
      </c>
      <c r="I6">
        <v>20</v>
      </c>
      <c r="J6">
        <v>38</v>
      </c>
      <c r="K6">
        <v>43</v>
      </c>
      <c r="L6">
        <f t="shared" si="0"/>
        <v>309</v>
      </c>
      <c r="M6" s="17">
        <f t="shared" si="1"/>
        <v>5.0325732899022799E-2</v>
      </c>
    </row>
    <row r="7" spans="1:13" x14ac:dyDescent="0.35">
      <c r="A7" s="8" t="s">
        <v>6</v>
      </c>
      <c r="B7">
        <v>51</v>
      </c>
      <c r="C7">
        <v>57</v>
      </c>
      <c r="D7">
        <v>78</v>
      </c>
      <c r="E7">
        <v>75</v>
      </c>
      <c r="F7">
        <v>31</v>
      </c>
      <c r="G7">
        <v>29</v>
      </c>
      <c r="H7">
        <v>25</v>
      </c>
      <c r="I7">
        <v>36</v>
      </c>
      <c r="J7">
        <v>21</v>
      </c>
      <c r="K7">
        <v>32</v>
      </c>
      <c r="L7">
        <f t="shared" si="0"/>
        <v>435</v>
      </c>
      <c r="M7" s="17">
        <f t="shared" si="1"/>
        <v>7.0846905537459287E-2</v>
      </c>
    </row>
    <row r="8" spans="1:13" x14ac:dyDescent="0.35">
      <c r="A8" s="8" t="s">
        <v>7</v>
      </c>
      <c r="B8">
        <v>57</v>
      </c>
      <c r="C8">
        <v>69</v>
      </c>
      <c r="D8">
        <v>49</v>
      </c>
      <c r="E8">
        <v>38</v>
      </c>
      <c r="F8">
        <v>31</v>
      </c>
      <c r="G8">
        <v>34</v>
      </c>
      <c r="H8">
        <v>31</v>
      </c>
      <c r="I8">
        <v>38</v>
      </c>
      <c r="J8">
        <v>35</v>
      </c>
      <c r="K8">
        <v>41</v>
      </c>
      <c r="L8">
        <f t="shared" si="0"/>
        <v>423</v>
      </c>
      <c r="M8" s="17">
        <f t="shared" si="1"/>
        <v>6.889250814332247E-2</v>
      </c>
    </row>
    <row r="9" spans="1:13" x14ac:dyDescent="0.35">
      <c r="A9" s="8" t="s">
        <v>8</v>
      </c>
      <c r="B9">
        <v>98</v>
      </c>
      <c r="C9">
        <v>89</v>
      </c>
      <c r="D9">
        <v>56</v>
      </c>
      <c r="E9">
        <v>79</v>
      </c>
      <c r="F9">
        <v>45</v>
      </c>
      <c r="G9">
        <v>88</v>
      </c>
      <c r="H9">
        <v>55</v>
      </c>
      <c r="I9">
        <v>130</v>
      </c>
      <c r="J9">
        <v>15</v>
      </c>
      <c r="K9">
        <v>13</v>
      </c>
      <c r="L9">
        <f t="shared" si="0"/>
        <v>668</v>
      </c>
      <c r="M9" s="18">
        <f t="shared" si="1"/>
        <v>0.10879478827361563</v>
      </c>
    </row>
    <row r="10" spans="1:13" x14ac:dyDescent="0.35">
      <c r="A10" s="8" t="s">
        <v>9</v>
      </c>
      <c r="B10">
        <v>23</v>
      </c>
      <c r="C10">
        <v>24</v>
      </c>
      <c r="D10">
        <v>12</v>
      </c>
      <c r="E10">
        <v>18</v>
      </c>
      <c r="F10">
        <v>23</v>
      </c>
      <c r="G10">
        <v>13</v>
      </c>
      <c r="H10">
        <v>10</v>
      </c>
      <c r="I10">
        <v>13</v>
      </c>
      <c r="J10">
        <v>17</v>
      </c>
      <c r="K10">
        <v>9</v>
      </c>
      <c r="L10">
        <f t="shared" si="0"/>
        <v>162</v>
      </c>
      <c r="M10" s="17">
        <f t="shared" si="1"/>
        <v>2.6384364820846905E-2</v>
      </c>
    </row>
    <row r="11" spans="1:13" x14ac:dyDescent="0.35">
      <c r="A11" s="8" t="s">
        <v>10</v>
      </c>
      <c r="B11">
        <v>8</v>
      </c>
      <c r="C11">
        <v>9</v>
      </c>
      <c r="D11">
        <v>4</v>
      </c>
      <c r="E11">
        <v>5</v>
      </c>
      <c r="F11">
        <v>7</v>
      </c>
      <c r="G11">
        <v>1</v>
      </c>
      <c r="H11">
        <v>3</v>
      </c>
      <c r="I11">
        <v>6</v>
      </c>
      <c r="J11">
        <v>1</v>
      </c>
      <c r="K11">
        <v>3</v>
      </c>
      <c r="L11">
        <f t="shared" si="0"/>
        <v>47</v>
      </c>
      <c r="M11" s="17">
        <f t="shared" si="1"/>
        <v>7.6547231270358302E-3</v>
      </c>
    </row>
    <row r="12" spans="1:13" x14ac:dyDescent="0.35">
      <c r="A12" s="8" t="s">
        <v>11</v>
      </c>
      <c r="B12">
        <v>24</v>
      </c>
      <c r="C12">
        <v>5</v>
      </c>
      <c r="D12">
        <v>12</v>
      </c>
      <c r="E12">
        <v>4</v>
      </c>
      <c r="F12">
        <v>6</v>
      </c>
      <c r="G12">
        <v>0</v>
      </c>
      <c r="H12">
        <v>3</v>
      </c>
      <c r="I12">
        <v>15</v>
      </c>
      <c r="J12">
        <v>16</v>
      </c>
      <c r="K12">
        <v>21</v>
      </c>
      <c r="L12">
        <f t="shared" si="0"/>
        <v>106</v>
      </c>
      <c r="M12" s="17">
        <f t="shared" si="1"/>
        <v>1.726384364820847E-2</v>
      </c>
    </row>
    <row r="13" spans="1:13" x14ac:dyDescent="0.35">
      <c r="A13" s="8" t="s">
        <v>12</v>
      </c>
      <c r="B13">
        <v>50</v>
      </c>
      <c r="C13">
        <v>40</v>
      </c>
      <c r="D13">
        <v>34</v>
      </c>
      <c r="E13">
        <v>43</v>
      </c>
      <c r="F13">
        <v>31</v>
      </c>
      <c r="G13">
        <v>23</v>
      </c>
      <c r="H13">
        <v>33</v>
      </c>
      <c r="I13">
        <v>34</v>
      </c>
      <c r="J13">
        <v>39</v>
      </c>
      <c r="K13">
        <v>30</v>
      </c>
      <c r="L13">
        <f t="shared" si="0"/>
        <v>357</v>
      </c>
      <c r="M13" s="17">
        <f t="shared" si="1"/>
        <v>5.8143322475570032E-2</v>
      </c>
    </row>
    <row r="14" spans="1:13" x14ac:dyDescent="0.35">
      <c r="A14" s="8" t="s">
        <v>13</v>
      </c>
      <c r="B14">
        <v>100</v>
      </c>
      <c r="C14">
        <v>102</v>
      </c>
      <c r="D14">
        <v>74</v>
      </c>
      <c r="E14">
        <v>48</v>
      </c>
      <c r="F14">
        <v>56</v>
      </c>
      <c r="G14">
        <v>50</v>
      </c>
      <c r="H14">
        <v>80</v>
      </c>
      <c r="I14">
        <v>65</v>
      </c>
      <c r="J14">
        <v>75</v>
      </c>
      <c r="K14">
        <v>76</v>
      </c>
      <c r="L14">
        <f t="shared" si="0"/>
        <v>726</v>
      </c>
      <c r="M14" s="18">
        <f t="shared" si="1"/>
        <v>0.11824104234527687</v>
      </c>
    </row>
    <row r="15" spans="1:13" x14ac:dyDescent="0.35">
      <c r="A15" s="8" t="s">
        <v>14</v>
      </c>
      <c r="B15">
        <v>20</v>
      </c>
      <c r="C15">
        <v>6</v>
      </c>
      <c r="D15">
        <v>8</v>
      </c>
      <c r="E15">
        <v>10</v>
      </c>
      <c r="F15">
        <v>6</v>
      </c>
      <c r="G15">
        <v>9</v>
      </c>
      <c r="H15">
        <v>10</v>
      </c>
      <c r="I15">
        <v>8</v>
      </c>
      <c r="J15">
        <v>7</v>
      </c>
      <c r="K15">
        <v>8</v>
      </c>
      <c r="L15">
        <f t="shared" si="0"/>
        <v>92</v>
      </c>
      <c r="M15" s="17">
        <f t="shared" si="1"/>
        <v>1.4983713355048859E-2</v>
      </c>
    </row>
    <row r="16" spans="1:13" x14ac:dyDescent="0.35">
      <c r="A16" s="8" t="s">
        <v>15</v>
      </c>
      <c r="B16">
        <v>38</v>
      </c>
      <c r="C16">
        <v>34</v>
      </c>
      <c r="D16">
        <v>19</v>
      </c>
      <c r="E16">
        <v>19</v>
      </c>
      <c r="F16">
        <v>15</v>
      </c>
      <c r="G16">
        <v>16</v>
      </c>
      <c r="H16">
        <v>6</v>
      </c>
      <c r="I16">
        <v>9</v>
      </c>
      <c r="J16">
        <v>28</v>
      </c>
      <c r="K16">
        <v>25</v>
      </c>
      <c r="L16">
        <f t="shared" si="0"/>
        <v>209</v>
      </c>
      <c r="M16" s="17">
        <f t="shared" si="1"/>
        <v>3.4039087947882733E-2</v>
      </c>
    </row>
    <row r="17" spans="1:13" x14ac:dyDescent="0.35">
      <c r="A17" s="8" t="s">
        <v>16</v>
      </c>
      <c r="B17">
        <v>40</v>
      </c>
      <c r="C17">
        <v>47</v>
      </c>
      <c r="D17">
        <v>40</v>
      </c>
      <c r="E17">
        <v>35</v>
      </c>
      <c r="F17">
        <v>21</v>
      </c>
      <c r="G17">
        <v>36</v>
      </c>
      <c r="H17">
        <v>44</v>
      </c>
      <c r="I17">
        <v>41</v>
      </c>
      <c r="J17">
        <v>69</v>
      </c>
      <c r="K17">
        <v>76</v>
      </c>
      <c r="L17">
        <f t="shared" si="0"/>
        <v>449</v>
      </c>
      <c r="M17" s="17">
        <f t="shared" si="1"/>
        <v>7.3127035830618886E-2</v>
      </c>
    </row>
    <row r="18" spans="1:13" x14ac:dyDescent="0.35">
      <c r="A18" s="8" t="s">
        <v>17</v>
      </c>
      <c r="B18">
        <v>62</v>
      </c>
      <c r="C18">
        <v>70</v>
      </c>
      <c r="D18">
        <v>142</v>
      </c>
      <c r="E18">
        <v>30</v>
      </c>
      <c r="F18">
        <v>45</v>
      </c>
      <c r="G18">
        <v>47</v>
      </c>
      <c r="H18">
        <v>19</v>
      </c>
      <c r="I18">
        <v>82</v>
      </c>
      <c r="J18">
        <v>61</v>
      </c>
      <c r="K18">
        <v>80</v>
      </c>
      <c r="L18">
        <f t="shared" si="0"/>
        <v>638</v>
      </c>
      <c r="M18" s="18">
        <f t="shared" si="1"/>
        <v>0.10390879478827361</v>
      </c>
    </row>
    <row r="19" spans="1:13" x14ac:dyDescent="0.35">
      <c r="A19" s="9" t="s">
        <v>19</v>
      </c>
      <c r="B19" s="3">
        <f>SUM(B3:B18)</f>
        <v>772</v>
      </c>
      <c r="C19" s="3">
        <f t="shared" ref="C19:K19" si="2">SUM(C3:C18)</f>
        <v>762</v>
      </c>
      <c r="D19" s="3">
        <f t="shared" si="2"/>
        <v>709</v>
      </c>
      <c r="E19" s="3">
        <f t="shared" si="2"/>
        <v>551</v>
      </c>
      <c r="F19" s="3">
        <f t="shared" si="2"/>
        <v>472</v>
      </c>
      <c r="G19" s="3">
        <f t="shared" si="2"/>
        <v>527</v>
      </c>
      <c r="H19" s="3">
        <f t="shared" si="2"/>
        <v>506</v>
      </c>
      <c r="I19" s="3">
        <f t="shared" si="2"/>
        <v>643</v>
      </c>
      <c r="J19" s="3">
        <f t="shared" si="2"/>
        <v>571</v>
      </c>
      <c r="K19" s="3">
        <f t="shared" si="2"/>
        <v>627</v>
      </c>
      <c r="L19">
        <f t="shared" si="0"/>
        <v>6140</v>
      </c>
    </row>
    <row r="21" spans="1:13" x14ac:dyDescent="0.35">
      <c r="A21" s="16" t="s">
        <v>38</v>
      </c>
    </row>
    <row r="22" spans="1:13" x14ac:dyDescent="0.35">
      <c r="A22" t="s">
        <v>39</v>
      </c>
      <c r="B22" s="6">
        <f>1/(B19/(365*24))</f>
        <v>11.347150259067357</v>
      </c>
      <c r="C22" s="6">
        <f t="shared" ref="C22:K22" si="3">1/(C19/(365*24))</f>
        <v>11.496062992125983</v>
      </c>
      <c r="D22" s="6">
        <f t="shared" si="3"/>
        <v>12.355430183356839</v>
      </c>
      <c r="E22" s="6">
        <f t="shared" si="3"/>
        <v>15.898366606170599</v>
      </c>
      <c r="F22" s="6">
        <f t="shared" si="3"/>
        <v>18.559322033898304</v>
      </c>
      <c r="G22" s="6">
        <f t="shared" si="3"/>
        <v>16.622390891840606</v>
      </c>
      <c r="H22" s="6">
        <f t="shared" si="3"/>
        <v>17.312252964426879</v>
      </c>
      <c r="I22" s="6">
        <f t="shared" si="3"/>
        <v>13.623639191290826</v>
      </c>
      <c r="J22" s="6">
        <f t="shared" si="3"/>
        <v>15.341506129597198</v>
      </c>
      <c r="K22" s="6">
        <f t="shared" si="3"/>
        <v>13.971291866028709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1</vt:i4>
      </vt:variant>
    </vt:vector>
  </HeadingPairs>
  <TitlesOfParts>
    <vt:vector size="11" baseType="lpstr">
      <vt:lpstr>dataviz</vt:lpstr>
      <vt:lpstr>wykres_liniowy</vt:lpstr>
      <vt:lpstr>heatmap</vt:lpstr>
      <vt:lpstr>1_na</vt:lpstr>
      <vt:lpstr>Procenty</vt:lpstr>
      <vt:lpstr>inne_dane</vt:lpstr>
      <vt:lpstr>dane_urodzenia</vt:lpstr>
      <vt:lpstr>dane_opuszczone</vt:lpstr>
      <vt:lpstr>urodzenia</vt:lpstr>
      <vt:lpstr>opuszczone</vt:lpstr>
      <vt:lpstr>dataviz!Obszar_wydruku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Stencel</dc:creator>
  <cp:lastModifiedBy>Krzysztof Stencel</cp:lastModifiedBy>
  <cp:lastPrinted>2024-11-17T23:38:30Z</cp:lastPrinted>
  <dcterms:created xsi:type="dcterms:W3CDTF">2015-06-05T18:17:20Z</dcterms:created>
  <dcterms:modified xsi:type="dcterms:W3CDTF">2024-11-19T00:30:13Z</dcterms:modified>
</cp:coreProperties>
</file>